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SO 01 - Železniční svršek..." sheetId="2" r:id="rId2"/>
    <sheet name="SO 02 - Oprava a izolace ..." sheetId="3" r:id="rId3"/>
    <sheet name="VON - Vedlejší a ostatní ..." sheetId="4" r:id="rId4"/>
    <sheet name="Pokyny pro vyplnění" sheetId="5" r:id="rId5"/>
  </sheets>
  <definedNames>
    <definedName name="_xlnm.Print_Area" localSheetId="0">'Rekapitulace zakázky'!$D$4:$AO$36,'Rekapitulace zakázky'!$C$42:$AQ$58</definedName>
    <definedName name="_xlnm.Print_Titles" localSheetId="0">'Rekapitulace zakázky'!$52:$52</definedName>
    <definedName name="_xlnm._FilterDatabase" localSheetId="1" hidden="1">'SO 01 - Železniční svršek...'!$C$81:$K$519</definedName>
    <definedName name="_xlnm.Print_Area" localSheetId="1">'SO 01 - Železniční svršek...'!$C$4:$J$39,'SO 01 - Železniční svršek...'!$C$45:$J$63,'SO 01 - Železniční svršek...'!$C$69:$K$519</definedName>
    <definedName name="_xlnm.Print_Titles" localSheetId="1">'SO 01 - Železniční svršek...'!$81:$81</definedName>
    <definedName name="_xlnm._FilterDatabase" localSheetId="2" hidden="1">'SO 02 - Oprava a izolace ...'!$C$89:$K$204</definedName>
    <definedName name="_xlnm.Print_Area" localSheetId="2">'SO 02 - Oprava a izolace ...'!$C$4:$J$39,'SO 02 - Oprava a izolace ...'!$C$45:$J$71,'SO 02 - Oprava a izolace ...'!$C$77:$K$204</definedName>
    <definedName name="_xlnm.Print_Titles" localSheetId="2">'SO 02 - Oprava a izolace ...'!$89:$89</definedName>
    <definedName name="_xlnm._FilterDatabase" localSheetId="3" hidden="1">'VON - Vedlejší a ostatní ...'!$C$79:$K$99</definedName>
    <definedName name="_xlnm.Print_Area" localSheetId="3">'VON - Vedlejší a ostatní ...'!$C$4:$J$39,'VON - Vedlejší a ostatní ...'!$C$45:$J$61,'VON - Vedlejší a ostatní ...'!$C$67:$K$99</definedName>
    <definedName name="_xlnm.Print_Titles" localSheetId="3">'VON - Vedlejší a ostatní ...'!$79:$79</definedName>
  </definedNames>
  <calcPr/>
</workbook>
</file>

<file path=xl/calcChain.xml><?xml version="1.0" encoding="utf-8"?>
<calcChain xmlns="http://schemas.openxmlformats.org/spreadsheetml/2006/main">
  <c i="4" l="1" r="J37"/>
  <c r="J36"/>
  <c i="1" r="AY57"/>
  <c i="4" r="J35"/>
  <c i="1" r="AX57"/>
  <c i="4" r="BI97"/>
  <c r="BH97"/>
  <c r="BG97"/>
  <c r="BF97"/>
  <c r="T97"/>
  <c r="R97"/>
  <c r="P97"/>
  <c r="BI94"/>
  <c r="BH94"/>
  <c r="BG94"/>
  <c r="BF94"/>
  <c r="T94"/>
  <c r="R94"/>
  <c r="P94"/>
  <c r="BI92"/>
  <c r="BH92"/>
  <c r="BG92"/>
  <c r="BF92"/>
  <c r="T92"/>
  <c r="R92"/>
  <c r="P92"/>
  <c r="BI89"/>
  <c r="BH89"/>
  <c r="BG89"/>
  <c r="BF89"/>
  <c r="T89"/>
  <c r="R89"/>
  <c r="P89"/>
  <c r="BI87"/>
  <c r="BH87"/>
  <c r="BG87"/>
  <c r="BF87"/>
  <c r="T87"/>
  <c r="R87"/>
  <c r="P87"/>
  <c r="BI85"/>
  <c r="BH85"/>
  <c r="BG85"/>
  <c r="BF85"/>
  <c r="T85"/>
  <c r="R85"/>
  <c r="P85"/>
  <c r="BI82"/>
  <c r="BH82"/>
  <c r="BG82"/>
  <c r="BF82"/>
  <c r="T82"/>
  <c r="R82"/>
  <c r="P82"/>
  <c r="J77"/>
  <c r="J76"/>
  <c r="F76"/>
  <c r="F74"/>
  <c r="E72"/>
  <c r="J55"/>
  <c r="J54"/>
  <c r="F54"/>
  <c r="F52"/>
  <c r="E50"/>
  <c r="J18"/>
  <c r="E18"/>
  <c r="F77"/>
  <c r="J17"/>
  <c r="J12"/>
  <c r="J74"/>
  <c r="E7"/>
  <c r="E70"/>
  <c i="3" r="J169"/>
  <c r="J121"/>
  <c r="J37"/>
  <c r="J36"/>
  <c i="1" r="AY56"/>
  <c i="3" r="J35"/>
  <c i="1" r="AX56"/>
  <c i="3" r="BI203"/>
  <c r="BH203"/>
  <c r="BG203"/>
  <c r="BF203"/>
  <c r="T203"/>
  <c r="R203"/>
  <c r="P203"/>
  <c r="BI201"/>
  <c r="BH201"/>
  <c r="BG201"/>
  <c r="BF201"/>
  <c r="T201"/>
  <c r="R201"/>
  <c r="P201"/>
  <c r="BI199"/>
  <c r="BH199"/>
  <c r="BG199"/>
  <c r="BF199"/>
  <c r="T199"/>
  <c r="R199"/>
  <c r="P199"/>
  <c r="BI195"/>
  <c r="BH195"/>
  <c r="BG195"/>
  <c r="BF195"/>
  <c r="T195"/>
  <c r="R195"/>
  <c r="P195"/>
  <c r="BI191"/>
  <c r="BH191"/>
  <c r="BG191"/>
  <c r="BF191"/>
  <c r="T191"/>
  <c r="R191"/>
  <c r="P191"/>
  <c r="BI186"/>
  <c r="BH186"/>
  <c r="BG186"/>
  <c r="BF186"/>
  <c r="T186"/>
  <c r="R186"/>
  <c r="P186"/>
  <c r="BI181"/>
  <c r="BH181"/>
  <c r="BG181"/>
  <c r="BF181"/>
  <c r="T181"/>
  <c r="R181"/>
  <c r="P181"/>
  <c r="BI179"/>
  <c r="BH179"/>
  <c r="BG179"/>
  <c r="BF179"/>
  <c r="T179"/>
  <c r="R179"/>
  <c r="P179"/>
  <c r="BI173"/>
  <c r="BH173"/>
  <c r="BG173"/>
  <c r="BF173"/>
  <c r="T173"/>
  <c r="R173"/>
  <c r="P173"/>
  <c r="BI171"/>
  <c r="BH171"/>
  <c r="BG171"/>
  <c r="BF171"/>
  <c r="T171"/>
  <c r="R171"/>
  <c r="P171"/>
  <c r="J67"/>
  <c r="BI165"/>
  <c r="BH165"/>
  <c r="BG165"/>
  <c r="BF165"/>
  <c r="T165"/>
  <c r="R165"/>
  <c r="P165"/>
  <c r="BI161"/>
  <c r="BH161"/>
  <c r="BG161"/>
  <c r="BF161"/>
  <c r="T161"/>
  <c r="R161"/>
  <c r="P161"/>
  <c r="BI156"/>
  <c r="BH156"/>
  <c r="BG156"/>
  <c r="BF156"/>
  <c r="T156"/>
  <c r="R156"/>
  <c r="P156"/>
  <c r="BI152"/>
  <c r="BH152"/>
  <c r="BG152"/>
  <c r="BF152"/>
  <c r="T152"/>
  <c r="R152"/>
  <c r="P152"/>
  <c r="BI149"/>
  <c r="BH149"/>
  <c r="BG149"/>
  <c r="BF149"/>
  <c r="T149"/>
  <c r="R149"/>
  <c r="P149"/>
  <c r="BI147"/>
  <c r="BH147"/>
  <c r="BG147"/>
  <c r="BF147"/>
  <c r="T147"/>
  <c r="R147"/>
  <c r="P147"/>
  <c r="BI145"/>
  <c r="BH145"/>
  <c r="BG145"/>
  <c r="BF145"/>
  <c r="T145"/>
  <c r="R145"/>
  <c r="P145"/>
  <c r="BI141"/>
  <c r="BH141"/>
  <c r="BG141"/>
  <c r="BF141"/>
  <c r="T141"/>
  <c r="R141"/>
  <c r="P141"/>
  <c r="BI136"/>
  <c r="BH136"/>
  <c r="BG136"/>
  <c r="BF136"/>
  <c r="T136"/>
  <c r="R136"/>
  <c r="P136"/>
  <c r="BI132"/>
  <c r="BH132"/>
  <c r="BG132"/>
  <c r="BF132"/>
  <c r="T132"/>
  <c r="R132"/>
  <c r="P132"/>
  <c r="BI127"/>
  <c r="BH127"/>
  <c r="BG127"/>
  <c r="BF127"/>
  <c r="T127"/>
  <c r="R127"/>
  <c r="P127"/>
  <c r="BI123"/>
  <c r="BH123"/>
  <c r="BG123"/>
  <c r="BF123"/>
  <c r="T123"/>
  <c r="R123"/>
  <c r="P123"/>
  <c r="J62"/>
  <c r="BI119"/>
  <c r="BH119"/>
  <c r="BG119"/>
  <c r="BF119"/>
  <c r="T119"/>
  <c r="R119"/>
  <c r="P119"/>
  <c r="BI115"/>
  <c r="BH115"/>
  <c r="BG115"/>
  <c r="BF115"/>
  <c r="T115"/>
  <c r="R115"/>
  <c r="P115"/>
  <c r="BI111"/>
  <c r="BH111"/>
  <c r="BG111"/>
  <c r="BF111"/>
  <c r="T111"/>
  <c r="R111"/>
  <c r="P111"/>
  <c r="BI106"/>
  <c r="BH106"/>
  <c r="BG106"/>
  <c r="BF106"/>
  <c r="T106"/>
  <c r="R106"/>
  <c r="P106"/>
  <c r="BI101"/>
  <c r="BH101"/>
  <c r="BG101"/>
  <c r="BF101"/>
  <c r="T101"/>
  <c r="R101"/>
  <c r="P101"/>
  <c r="BI97"/>
  <c r="BH97"/>
  <c r="BG97"/>
  <c r="BF97"/>
  <c r="T97"/>
  <c r="R97"/>
  <c r="P97"/>
  <c r="BI95"/>
  <c r="BH95"/>
  <c r="BG95"/>
  <c r="BF95"/>
  <c r="T95"/>
  <c r="R95"/>
  <c r="P95"/>
  <c r="BI93"/>
  <c r="BH93"/>
  <c r="BG93"/>
  <c r="BF93"/>
  <c r="T93"/>
  <c r="R93"/>
  <c r="P93"/>
  <c r="F84"/>
  <c r="E82"/>
  <c r="F52"/>
  <c r="E50"/>
  <c r="J24"/>
  <c r="E24"/>
  <c r="J87"/>
  <c r="J23"/>
  <c r="J21"/>
  <c r="E21"/>
  <c r="J86"/>
  <c r="J20"/>
  <c r="J18"/>
  <c r="E18"/>
  <c r="F87"/>
  <c r="J17"/>
  <c r="J15"/>
  <c r="E15"/>
  <c r="F54"/>
  <c r="J14"/>
  <c r="J12"/>
  <c r="J84"/>
  <c r="E7"/>
  <c r="E80"/>
  <c i="2" r="J37"/>
  <c r="J36"/>
  <c i="1" r="AY55"/>
  <c i="2" r="J35"/>
  <c i="1" r="AX55"/>
  <c i="2" r="BI515"/>
  <c r="BH515"/>
  <c r="BG515"/>
  <c r="BF515"/>
  <c r="T515"/>
  <c r="R515"/>
  <c r="P515"/>
  <c r="BI512"/>
  <c r="BH512"/>
  <c r="BG512"/>
  <c r="BF512"/>
  <c r="T512"/>
  <c r="R512"/>
  <c r="P512"/>
  <c r="BI510"/>
  <c r="BH510"/>
  <c r="BG510"/>
  <c r="BF510"/>
  <c r="T510"/>
  <c r="R510"/>
  <c r="P510"/>
  <c r="BI508"/>
  <c r="BH508"/>
  <c r="BG508"/>
  <c r="BF508"/>
  <c r="T508"/>
  <c r="R508"/>
  <c r="P508"/>
  <c r="BI499"/>
  <c r="BH499"/>
  <c r="BG499"/>
  <c r="BF499"/>
  <c r="T499"/>
  <c r="R499"/>
  <c r="P499"/>
  <c r="BI496"/>
  <c r="BH496"/>
  <c r="BG496"/>
  <c r="BF496"/>
  <c r="T496"/>
  <c r="R496"/>
  <c r="P496"/>
  <c r="BI491"/>
  <c r="BH491"/>
  <c r="BG491"/>
  <c r="BF491"/>
  <c r="T491"/>
  <c r="R491"/>
  <c r="P491"/>
  <c r="BI487"/>
  <c r="BH487"/>
  <c r="BG487"/>
  <c r="BF487"/>
  <c r="T487"/>
  <c r="R487"/>
  <c r="P487"/>
  <c r="BI481"/>
  <c r="BH481"/>
  <c r="BG481"/>
  <c r="BF481"/>
  <c r="T481"/>
  <c r="R481"/>
  <c r="P481"/>
  <c r="BI475"/>
  <c r="BH475"/>
  <c r="BG475"/>
  <c r="BF475"/>
  <c r="T475"/>
  <c r="R475"/>
  <c r="P475"/>
  <c r="BI468"/>
  <c r="BH468"/>
  <c r="BG468"/>
  <c r="BF468"/>
  <c r="T468"/>
  <c r="R468"/>
  <c r="P468"/>
  <c r="BI463"/>
  <c r="BH463"/>
  <c r="BG463"/>
  <c r="BF463"/>
  <c r="T463"/>
  <c r="R463"/>
  <c r="P463"/>
  <c r="BI459"/>
  <c r="BH459"/>
  <c r="BG459"/>
  <c r="BF459"/>
  <c r="T459"/>
  <c r="R459"/>
  <c r="P459"/>
  <c r="BI456"/>
  <c r="BH456"/>
  <c r="BG456"/>
  <c r="BF456"/>
  <c r="T456"/>
  <c r="R456"/>
  <c r="P456"/>
  <c r="BI453"/>
  <c r="BH453"/>
  <c r="BG453"/>
  <c r="BF453"/>
  <c r="T453"/>
  <c r="R453"/>
  <c r="P453"/>
  <c r="BI442"/>
  <c r="BH442"/>
  <c r="BG442"/>
  <c r="BF442"/>
  <c r="T442"/>
  <c r="R442"/>
  <c r="P442"/>
  <c r="BI439"/>
  <c r="BH439"/>
  <c r="BG439"/>
  <c r="BF439"/>
  <c r="T439"/>
  <c r="R439"/>
  <c r="P439"/>
  <c r="BI436"/>
  <c r="BH436"/>
  <c r="BG436"/>
  <c r="BF436"/>
  <c r="T436"/>
  <c r="R436"/>
  <c r="P436"/>
  <c r="BI434"/>
  <c r="BH434"/>
  <c r="BG434"/>
  <c r="BF434"/>
  <c r="T434"/>
  <c r="R434"/>
  <c r="P434"/>
  <c r="BI432"/>
  <c r="BH432"/>
  <c r="BG432"/>
  <c r="BF432"/>
  <c r="T432"/>
  <c r="R432"/>
  <c r="P432"/>
  <c r="BI429"/>
  <c r="BH429"/>
  <c r="BG429"/>
  <c r="BF429"/>
  <c r="T429"/>
  <c r="R429"/>
  <c r="P429"/>
  <c r="BI426"/>
  <c r="BH426"/>
  <c r="BG426"/>
  <c r="BF426"/>
  <c r="T426"/>
  <c r="R426"/>
  <c r="P426"/>
  <c r="BI423"/>
  <c r="BH423"/>
  <c r="BG423"/>
  <c r="BF423"/>
  <c r="T423"/>
  <c r="R423"/>
  <c r="P423"/>
  <c r="BI420"/>
  <c r="BH420"/>
  <c r="BG420"/>
  <c r="BF420"/>
  <c r="T420"/>
  <c r="R420"/>
  <c r="P420"/>
  <c r="BI417"/>
  <c r="BH417"/>
  <c r="BG417"/>
  <c r="BF417"/>
  <c r="T417"/>
  <c r="R417"/>
  <c r="P417"/>
  <c r="BI413"/>
  <c r="BH413"/>
  <c r="BG413"/>
  <c r="BF413"/>
  <c r="T413"/>
  <c r="R413"/>
  <c r="P413"/>
  <c r="BI410"/>
  <c r="BH410"/>
  <c r="BG410"/>
  <c r="BF410"/>
  <c r="T410"/>
  <c r="R410"/>
  <c r="P410"/>
  <c r="BI407"/>
  <c r="BH407"/>
  <c r="BG407"/>
  <c r="BF407"/>
  <c r="T407"/>
  <c r="R407"/>
  <c r="P407"/>
  <c r="BI404"/>
  <c r="BH404"/>
  <c r="BG404"/>
  <c r="BF404"/>
  <c r="T404"/>
  <c r="R404"/>
  <c r="P404"/>
  <c r="BI402"/>
  <c r="BH402"/>
  <c r="BG402"/>
  <c r="BF402"/>
  <c r="T402"/>
  <c r="R402"/>
  <c r="P402"/>
  <c r="BI400"/>
  <c r="BH400"/>
  <c r="BG400"/>
  <c r="BF400"/>
  <c r="T400"/>
  <c r="R400"/>
  <c r="P400"/>
  <c r="BI398"/>
  <c r="BH398"/>
  <c r="BG398"/>
  <c r="BF398"/>
  <c r="T398"/>
  <c r="R398"/>
  <c r="P398"/>
  <c r="BI396"/>
  <c r="BH396"/>
  <c r="BG396"/>
  <c r="BF396"/>
  <c r="T396"/>
  <c r="R396"/>
  <c r="P396"/>
  <c r="BI393"/>
  <c r="BH393"/>
  <c r="BG393"/>
  <c r="BF393"/>
  <c r="T393"/>
  <c r="R393"/>
  <c r="P393"/>
  <c r="BI390"/>
  <c r="BH390"/>
  <c r="BG390"/>
  <c r="BF390"/>
  <c r="T390"/>
  <c r="R390"/>
  <c r="P390"/>
  <c r="BI388"/>
  <c r="BH388"/>
  <c r="BG388"/>
  <c r="BF388"/>
  <c r="T388"/>
  <c r="R388"/>
  <c r="P388"/>
  <c r="BI386"/>
  <c r="BH386"/>
  <c r="BG386"/>
  <c r="BF386"/>
  <c r="T386"/>
  <c r="R386"/>
  <c r="P386"/>
  <c r="BI383"/>
  <c r="BH383"/>
  <c r="BG383"/>
  <c r="BF383"/>
  <c r="T383"/>
  <c r="R383"/>
  <c r="P383"/>
  <c r="BI380"/>
  <c r="BH380"/>
  <c r="BG380"/>
  <c r="BF380"/>
  <c r="T380"/>
  <c r="R380"/>
  <c r="P380"/>
  <c r="BI375"/>
  <c r="BH375"/>
  <c r="BG375"/>
  <c r="BF375"/>
  <c r="T375"/>
  <c r="R375"/>
  <c r="P375"/>
  <c r="BI372"/>
  <c r="BH372"/>
  <c r="BG372"/>
  <c r="BF372"/>
  <c r="T372"/>
  <c r="R372"/>
  <c r="P372"/>
  <c r="BI369"/>
  <c r="BH369"/>
  <c r="BG369"/>
  <c r="BF369"/>
  <c r="T369"/>
  <c r="R369"/>
  <c r="P369"/>
  <c r="BI366"/>
  <c r="BH366"/>
  <c r="BG366"/>
  <c r="BF366"/>
  <c r="T366"/>
  <c r="R366"/>
  <c r="P366"/>
  <c r="BI363"/>
  <c r="BH363"/>
  <c r="BG363"/>
  <c r="BF363"/>
  <c r="T363"/>
  <c r="R363"/>
  <c r="P363"/>
  <c r="BI360"/>
  <c r="BH360"/>
  <c r="BG360"/>
  <c r="BF360"/>
  <c r="T360"/>
  <c r="R360"/>
  <c r="P360"/>
  <c r="BI357"/>
  <c r="BH357"/>
  <c r="BG357"/>
  <c r="BF357"/>
  <c r="T357"/>
  <c r="R357"/>
  <c r="P357"/>
  <c r="BI354"/>
  <c r="BH354"/>
  <c r="BG354"/>
  <c r="BF354"/>
  <c r="T354"/>
  <c r="R354"/>
  <c r="P354"/>
  <c r="BI351"/>
  <c r="BH351"/>
  <c r="BG351"/>
  <c r="BF351"/>
  <c r="T351"/>
  <c r="R351"/>
  <c r="P351"/>
  <c r="BI348"/>
  <c r="BH348"/>
  <c r="BG348"/>
  <c r="BF348"/>
  <c r="T348"/>
  <c r="R348"/>
  <c r="P348"/>
  <c r="BI344"/>
  <c r="BH344"/>
  <c r="BG344"/>
  <c r="BF344"/>
  <c r="T344"/>
  <c r="R344"/>
  <c r="P344"/>
  <c r="BI341"/>
  <c r="BH341"/>
  <c r="BG341"/>
  <c r="BF341"/>
  <c r="T341"/>
  <c r="R341"/>
  <c r="P341"/>
  <c r="BI338"/>
  <c r="BH338"/>
  <c r="BG338"/>
  <c r="BF338"/>
  <c r="T338"/>
  <c r="R338"/>
  <c r="P338"/>
  <c r="BI335"/>
  <c r="BH335"/>
  <c r="BG335"/>
  <c r="BF335"/>
  <c r="T335"/>
  <c r="R335"/>
  <c r="P335"/>
  <c r="BI332"/>
  <c r="BH332"/>
  <c r="BG332"/>
  <c r="BF332"/>
  <c r="T332"/>
  <c r="R332"/>
  <c r="P332"/>
  <c r="BI329"/>
  <c r="BH329"/>
  <c r="BG329"/>
  <c r="BF329"/>
  <c r="T329"/>
  <c r="R329"/>
  <c r="P329"/>
  <c r="BI326"/>
  <c r="BH326"/>
  <c r="BG326"/>
  <c r="BF326"/>
  <c r="T326"/>
  <c r="R326"/>
  <c r="P326"/>
  <c r="BI323"/>
  <c r="BH323"/>
  <c r="BG323"/>
  <c r="BF323"/>
  <c r="T323"/>
  <c r="R323"/>
  <c r="P323"/>
  <c r="BI320"/>
  <c r="BH320"/>
  <c r="BG320"/>
  <c r="BF320"/>
  <c r="T320"/>
  <c r="R320"/>
  <c r="P320"/>
  <c r="BI317"/>
  <c r="BH317"/>
  <c r="BG317"/>
  <c r="BF317"/>
  <c r="T317"/>
  <c r="R317"/>
  <c r="P317"/>
  <c r="BI314"/>
  <c r="BH314"/>
  <c r="BG314"/>
  <c r="BF314"/>
  <c r="T314"/>
  <c r="R314"/>
  <c r="P314"/>
  <c r="BI310"/>
  <c r="BH310"/>
  <c r="BG310"/>
  <c r="BF310"/>
  <c r="T310"/>
  <c r="R310"/>
  <c r="P310"/>
  <c r="BI306"/>
  <c r="BH306"/>
  <c r="BG306"/>
  <c r="BF306"/>
  <c r="T306"/>
  <c r="R306"/>
  <c r="P306"/>
  <c r="BI303"/>
  <c r="BH303"/>
  <c r="BG303"/>
  <c r="BF303"/>
  <c r="T303"/>
  <c r="R303"/>
  <c r="P303"/>
  <c r="BI300"/>
  <c r="BH300"/>
  <c r="BG300"/>
  <c r="BF300"/>
  <c r="T300"/>
  <c r="R300"/>
  <c r="P300"/>
  <c r="BI298"/>
  <c r="BH298"/>
  <c r="BG298"/>
  <c r="BF298"/>
  <c r="T298"/>
  <c r="R298"/>
  <c r="P298"/>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6"/>
  <c r="BH276"/>
  <c r="BG276"/>
  <c r="BF276"/>
  <c r="T276"/>
  <c r="R276"/>
  <c r="P276"/>
  <c r="BI273"/>
  <c r="BH273"/>
  <c r="BG273"/>
  <c r="BF273"/>
  <c r="T273"/>
  <c r="R273"/>
  <c r="P273"/>
  <c r="BI271"/>
  <c r="BH271"/>
  <c r="BG271"/>
  <c r="BF271"/>
  <c r="T271"/>
  <c r="R271"/>
  <c r="P271"/>
  <c r="BI269"/>
  <c r="BH269"/>
  <c r="BG269"/>
  <c r="BF269"/>
  <c r="T269"/>
  <c r="R269"/>
  <c r="P269"/>
  <c r="BI267"/>
  <c r="BH267"/>
  <c r="BG267"/>
  <c r="BF267"/>
  <c r="T267"/>
  <c r="R267"/>
  <c r="P267"/>
  <c r="BI263"/>
  <c r="BH263"/>
  <c r="BG263"/>
  <c r="BF263"/>
  <c r="T263"/>
  <c r="R263"/>
  <c r="P263"/>
  <c r="BI260"/>
  <c r="BH260"/>
  <c r="BG260"/>
  <c r="BF260"/>
  <c r="T260"/>
  <c r="R260"/>
  <c r="P260"/>
  <c r="BI257"/>
  <c r="BH257"/>
  <c r="BG257"/>
  <c r="BF257"/>
  <c r="T257"/>
  <c r="R257"/>
  <c r="P257"/>
  <c r="BI254"/>
  <c r="BH254"/>
  <c r="BG254"/>
  <c r="BF254"/>
  <c r="T254"/>
  <c r="R254"/>
  <c r="P254"/>
  <c r="BI250"/>
  <c r="BH250"/>
  <c r="BG250"/>
  <c r="BF250"/>
  <c r="T250"/>
  <c r="R250"/>
  <c r="P250"/>
  <c r="BI247"/>
  <c r="BH247"/>
  <c r="BG247"/>
  <c r="BF247"/>
  <c r="T247"/>
  <c r="R247"/>
  <c r="P247"/>
  <c r="BI243"/>
  <c r="BH243"/>
  <c r="BG243"/>
  <c r="BF243"/>
  <c r="T243"/>
  <c r="R243"/>
  <c r="P243"/>
  <c r="BI240"/>
  <c r="BH240"/>
  <c r="BG240"/>
  <c r="BF240"/>
  <c r="T240"/>
  <c r="R240"/>
  <c r="P240"/>
  <c r="BI236"/>
  <c r="BH236"/>
  <c r="BG236"/>
  <c r="BF236"/>
  <c r="T236"/>
  <c r="R236"/>
  <c r="P236"/>
  <c r="BI233"/>
  <c r="BH233"/>
  <c r="BG233"/>
  <c r="BF233"/>
  <c r="T233"/>
  <c r="R233"/>
  <c r="P233"/>
  <c r="BI230"/>
  <c r="BH230"/>
  <c r="BG230"/>
  <c r="BF230"/>
  <c r="T230"/>
  <c r="R230"/>
  <c r="P230"/>
  <c r="BI226"/>
  <c r="BH226"/>
  <c r="BG226"/>
  <c r="BF226"/>
  <c r="T226"/>
  <c r="R226"/>
  <c r="P226"/>
  <c r="BI224"/>
  <c r="BH224"/>
  <c r="BG224"/>
  <c r="BF224"/>
  <c r="T224"/>
  <c r="R224"/>
  <c r="P224"/>
  <c r="BI222"/>
  <c r="BH222"/>
  <c r="BG222"/>
  <c r="BF222"/>
  <c r="T222"/>
  <c r="R222"/>
  <c r="P222"/>
  <c r="BI220"/>
  <c r="BH220"/>
  <c r="BG220"/>
  <c r="BF220"/>
  <c r="T220"/>
  <c r="R220"/>
  <c r="P220"/>
  <c r="BI217"/>
  <c r="BH217"/>
  <c r="BG217"/>
  <c r="BF217"/>
  <c r="T217"/>
  <c r="R217"/>
  <c r="P217"/>
  <c r="BI214"/>
  <c r="BH214"/>
  <c r="BG214"/>
  <c r="BF214"/>
  <c r="T214"/>
  <c r="R214"/>
  <c r="P214"/>
  <c r="BI211"/>
  <c r="BH211"/>
  <c r="BG211"/>
  <c r="BF211"/>
  <c r="T211"/>
  <c r="R211"/>
  <c r="P211"/>
  <c r="BI208"/>
  <c r="BH208"/>
  <c r="BG208"/>
  <c r="BF208"/>
  <c r="T208"/>
  <c r="R208"/>
  <c r="P208"/>
  <c r="BI204"/>
  <c r="BH204"/>
  <c r="BG204"/>
  <c r="BF204"/>
  <c r="T204"/>
  <c r="R204"/>
  <c r="P204"/>
  <c r="BI201"/>
  <c r="BH201"/>
  <c r="BG201"/>
  <c r="BF201"/>
  <c r="T201"/>
  <c r="R201"/>
  <c r="P201"/>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7"/>
  <c r="BH127"/>
  <c r="BG127"/>
  <c r="BF127"/>
  <c r="T127"/>
  <c r="R127"/>
  <c r="P127"/>
  <c r="BI123"/>
  <c r="BH123"/>
  <c r="BG123"/>
  <c r="BF123"/>
  <c r="T123"/>
  <c r="R123"/>
  <c r="P123"/>
  <c r="BI119"/>
  <c r="BH119"/>
  <c r="BG119"/>
  <c r="BF119"/>
  <c r="T119"/>
  <c r="R119"/>
  <c r="P119"/>
  <c r="BI116"/>
  <c r="BH116"/>
  <c r="BG116"/>
  <c r="BF116"/>
  <c r="T116"/>
  <c r="R116"/>
  <c r="P116"/>
  <c r="BI112"/>
  <c r="BH112"/>
  <c r="BG112"/>
  <c r="BF112"/>
  <c r="T112"/>
  <c r="R112"/>
  <c r="P112"/>
  <c r="BI108"/>
  <c r="BH108"/>
  <c r="BG108"/>
  <c r="BF108"/>
  <c r="T108"/>
  <c r="R108"/>
  <c r="P108"/>
  <c r="BI105"/>
  <c r="BH105"/>
  <c r="BG105"/>
  <c r="BF105"/>
  <c r="T105"/>
  <c r="R105"/>
  <c r="P105"/>
  <c r="BI102"/>
  <c r="BH102"/>
  <c r="BG102"/>
  <c r="BF102"/>
  <c r="T102"/>
  <c r="R102"/>
  <c r="P102"/>
  <c r="BI99"/>
  <c r="BH99"/>
  <c r="BG99"/>
  <c r="BF99"/>
  <c r="T99"/>
  <c r="R99"/>
  <c r="P99"/>
  <c r="BI96"/>
  <c r="BH96"/>
  <c r="BG96"/>
  <c r="BF96"/>
  <c r="T96"/>
  <c r="R96"/>
  <c r="P96"/>
  <c r="BI93"/>
  <c r="BH93"/>
  <c r="BG93"/>
  <c r="BF93"/>
  <c r="T93"/>
  <c r="R93"/>
  <c r="P93"/>
  <c r="BI90"/>
  <c r="BH90"/>
  <c r="BG90"/>
  <c r="BF90"/>
  <c r="T90"/>
  <c r="R90"/>
  <c r="P90"/>
  <c r="BI88"/>
  <c r="BH88"/>
  <c r="BG88"/>
  <c r="BF88"/>
  <c r="T88"/>
  <c r="R88"/>
  <c r="P88"/>
  <c r="BI85"/>
  <c r="BH85"/>
  <c r="BG85"/>
  <c r="BF85"/>
  <c r="T85"/>
  <c r="R85"/>
  <c r="P85"/>
  <c r="J79"/>
  <c r="J78"/>
  <c r="F78"/>
  <c r="F76"/>
  <c r="E74"/>
  <c r="J55"/>
  <c r="J54"/>
  <c r="F54"/>
  <c r="F52"/>
  <c r="E50"/>
  <c r="J18"/>
  <c r="E18"/>
  <c r="F79"/>
  <c r="J17"/>
  <c r="J12"/>
  <c r="J76"/>
  <c r="E7"/>
  <c r="E72"/>
  <c i="1" r="L50"/>
  <c r="AM50"/>
  <c r="AM49"/>
  <c r="L49"/>
  <c r="AM47"/>
  <c r="L47"/>
  <c r="L45"/>
  <c r="L44"/>
  <c i="4" r="BK97"/>
  <c r="J97"/>
  <c r="BK94"/>
  <c r="J94"/>
  <c r="BK92"/>
  <c r="J92"/>
  <c r="BK89"/>
  <c r="J89"/>
  <c r="J87"/>
  <c r="BK85"/>
  <c r="J85"/>
  <c r="BK82"/>
  <c r="J82"/>
  <c i="3" r="J201"/>
  <c r="BK195"/>
  <c r="J191"/>
  <c r="BK186"/>
  <c r="BK181"/>
  <c r="BK179"/>
  <c r="J173"/>
  <c r="J156"/>
  <c r="J152"/>
  <c r="BK132"/>
  <c r="J127"/>
  <c r="J123"/>
  <c r="BK119"/>
  <c r="J106"/>
  <c r="BK101"/>
  <c r="BK95"/>
  <c r="J93"/>
  <c i="2" r="BK468"/>
  <c r="J459"/>
  <c r="J423"/>
  <c r="J420"/>
  <c r="BK417"/>
  <c r="J413"/>
  <c r="BK410"/>
  <c r="BK407"/>
  <c r="BK400"/>
  <c r="BK396"/>
  <c r="J386"/>
  <c r="J369"/>
  <c r="J363"/>
  <c r="BK354"/>
  <c r="BK351"/>
  <c r="BK348"/>
  <c r="J341"/>
  <c r="J335"/>
  <c r="J332"/>
  <c r="BK329"/>
  <c r="BK326"/>
  <c r="J323"/>
  <c r="J320"/>
  <c r="J317"/>
  <c r="J314"/>
  <c r="BK310"/>
  <c r="BK303"/>
  <c r="BK300"/>
  <c r="J298"/>
  <c r="J295"/>
  <c r="J293"/>
  <c r="J271"/>
  <c r="BK267"/>
  <c r="J254"/>
  <c r="BK240"/>
  <c r="J233"/>
  <c r="BK226"/>
  <c r="BK220"/>
  <c r="BK217"/>
  <c r="J214"/>
  <c r="BK211"/>
  <c r="BK199"/>
  <c r="BK193"/>
  <c r="BK190"/>
  <c r="J187"/>
  <c r="BK177"/>
  <c r="J174"/>
  <c r="BK171"/>
  <c r="BK168"/>
  <c r="J164"/>
  <c r="BK158"/>
  <c r="BK138"/>
  <c r="BK127"/>
  <c r="BK123"/>
  <c r="BK119"/>
  <c r="BK112"/>
  <c i="1" r="AS54"/>
  <c i="3" r="J203"/>
  <c r="J195"/>
  <c r="BK173"/>
  <c r="BK171"/>
  <c r="J147"/>
  <c r="BK141"/>
  <c r="BK136"/>
  <c r="J97"/>
  <c r="BK93"/>
  <c i="2" r="BK496"/>
  <c r="J491"/>
  <c r="J487"/>
  <c r="BK481"/>
  <c r="J475"/>
  <c r="J468"/>
  <c r="BK463"/>
  <c r="BK459"/>
  <c r="BK456"/>
  <c r="J453"/>
  <c r="J439"/>
  <c r="BK436"/>
  <c r="BK434"/>
  <c r="J434"/>
  <c r="J432"/>
  <c r="BK429"/>
  <c r="J426"/>
  <c r="BK423"/>
  <c r="BK413"/>
  <c r="J410"/>
  <c r="J407"/>
  <c r="J400"/>
  <c r="BK398"/>
  <c r="J396"/>
  <c r="BK393"/>
  <c r="BK380"/>
  <c r="BK375"/>
  <c r="J372"/>
  <c r="BK369"/>
  <c r="BK366"/>
  <c r="BK363"/>
  <c r="J360"/>
  <c r="J354"/>
  <c r="J351"/>
  <c r="J348"/>
  <c r="BK320"/>
  <c r="J310"/>
  <c r="J306"/>
  <c r="J303"/>
  <c r="J300"/>
  <c r="BK298"/>
  <c r="J291"/>
  <c r="J289"/>
  <c r="J287"/>
  <c r="J283"/>
  <c r="BK281"/>
  <c r="BK279"/>
  <c r="BK276"/>
  <c r="J273"/>
  <c r="J263"/>
  <c r="BK260"/>
  <c r="J250"/>
  <c r="BK247"/>
  <c r="BK243"/>
  <c r="J226"/>
  <c r="J217"/>
  <c r="BK201"/>
  <c r="J196"/>
  <c r="J193"/>
  <c r="J171"/>
  <c r="J152"/>
  <c r="J144"/>
  <c r="BK135"/>
  <c r="J132"/>
  <c r="BK129"/>
  <c r="J129"/>
  <c r="BK116"/>
  <c r="J112"/>
  <c r="BK108"/>
  <c r="J108"/>
  <c r="J105"/>
  <c r="BK102"/>
  <c r="J93"/>
  <c r="BK90"/>
  <c r="BK88"/>
  <c i="3" r="BK203"/>
  <c r="BK201"/>
  <c r="J199"/>
  <c r="BK191"/>
  <c r="J181"/>
  <c r="J179"/>
  <c r="BK165"/>
  <c r="BK161"/>
  <c r="BK156"/>
  <c r="BK152"/>
  <c r="J149"/>
  <c r="BK147"/>
  <c r="BK145"/>
  <c r="J115"/>
  <c r="BK111"/>
  <c i="2" r="BK491"/>
  <c r="BK487"/>
  <c r="J463"/>
  <c r="J456"/>
  <c r="BK453"/>
  <c r="J442"/>
  <c r="BK439"/>
  <c r="BK432"/>
  <c r="BK426"/>
  <c r="BK404"/>
  <c r="J402"/>
  <c r="BK390"/>
  <c r="BK388"/>
  <c r="BK386"/>
  <c r="J383"/>
  <c r="J380"/>
  <c r="BK360"/>
  <c r="BK357"/>
  <c r="BK344"/>
  <c r="BK341"/>
  <c r="J338"/>
  <c r="J326"/>
  <c r="BK295"/>
  <c r="BK293"/>
  <c r="BK291"/>
  <c r="BK289"/>
  <c r="BK287"/>
  <c r="J285"/>
  <c r="J281"/>
  <c r="J276"/>
  <c r="J269"/>
  <c r="J267"/>
  <c r="J257"/>
  <c r="J243"/>
  <c r="J240"/>
  <c r="J236"/>
  <c r="BK233"/>
  <c r="J230"/>
  <c r="BK224"/>
  <c r="BK222"/>
  <c r="BK214"/>
  <c r="J211"/>
  <c r="J208"/>
  <c r="BK204"/>
  <c r="BK196"/>
  <c r="BK187"/>
  <c r="J183"/>
  <c r="J180"/>
  <c r="J177"/>
  <c r="BK174"/>
  <c r="BK164"/>
  <c r="BK161"/>
  <c r="J158"/>
  <c r="J155"/>
  <c r="J149"/>
  <c r="J147"/>
  <c r="BK144"/>
  <c r="J141"/>
  <c r="BK132"/>
  <c r="J127"/>
  <c r="J102"/>
  <c r="J99"/>
  <c r="BK96"/>
  <c r="BK93"/>
  <c r="BK85"/>
  <c i="4" r="BK87"/>
  <c i="3" r="BK199"/>
  <c r="J186"/>
  <c r="J171"/>
  <c r="J165"/>
  <c r="J161"/>
  <c r="BK149"/>
  <c r="J145"/>
  <c r="J141"/>
  <c r="J136"/>
  <c r="J132"/>
  <c r="BK127"/>
  <c r="BK123"/>
  <c r="J119"/>
  <c r="BK115"/>
  <c r="J111"/>
  <c r="BK106"/>
  <c r="J101"/>
  <c r="BK97"/>
  <c r="J95"/>
  <c i="2" r="BK515"/>
  <c r="J515"/>
  <c r="BK512"/>
  <c r="J512"/>
  <c r="BK510"/>
  <c r="J510"/>
  <c r="BK508"/>
  <c r="J508"/>
  <c r="BK499"/>
  <c r="J499"/>
  <c r="J496"/>
  <c r="J481"/>
  <c r="BK475"/>
  <c r="BK442"/>
  <c r="J436"/>
  <c r="J429"/>
  <c r="BK420"/>
  <c r="J417"/>
  <c r="J404"/>
  <c r="BK402"/>
  <c r="J398"/>
  <c r="J393"/>
  <c r="J390"/>
  <c r="J388"/>
  <c r="BK383"/>
  <c r="J375"/>
  <c r="BK372"/>
  <c r="J366"/>
  <c r="J357"/>
  <c r="J344"/>
  <c r="BK338"/>
  <c r="BK335"/>
  <c r="BK332"/>
  <c r="J329"/>
  <c r="BK323"/>
  <c r="BK317"/>
  <c r="BK314"/>
  <c r="BK306"/>
  <c r="BK285"/>
  <c r="BK283"/>
  <c r="J279"/>
  <c r="BK273"/>
  <c r="BK271"/>
  <c r="BK269"/>
  <c r="BK263"/>
  <c r="J260"/>
  <c r="BK257"/>
  <c r="BK254"/>
  <c r="BK250"/>
  <c r="J247"/>
  <c r="BK236"/>
  <c r="BK230"/>
  <c r="J224"/>
  <c r="J222"/>
  <c r="J220"/>
  <c r="BK208"/>
  <c r="J204"/>
  <c r="J201"/>
  <c r="J199"/>
  <c r="J190"/>
  <c r="BK183"/>
  <c r="BK180"/>
  <c r="J168"/>
  <c r="J161"/>
  <c r="BK155"/>
  <c r="BK152"/>
  <c r="BK149"/>
  <c r="BK147"/>
  <c r="BK141"/>
  <c r="J138"/>
  <c r="J135"/>
  <c r="J123"/>
  <c r="J119"/>
  <c r="J116"/>
  <c r="BK105"/>
  <c r="BK99"/>
  <c r="J96"/>
  <c r="J90"/>
  <c r="J88"/>
  <c r="J85"/>
  <c i="4" r="F36"/>
  <c i="1" r="BC57"/>
  <c i="2" l="1" r="T84"/>
  <c r="T83"/>
  <c r="BK431"/>
  <c r="J431"/>
  <c r="J62"/>
  <c i="3" r="BK92"/>
  <c i="2" r="R84"/>
  <c r="R83"/>
  <c r="P431"/>
  <c i="3" r="P92"/>
  <c r="BK122"/>
  <c r="J122"/>
  <c r="J63"/>
  <c r="T122"/>
  <c r="R131"/>
  <c r="R140"/>
  <c r="R151"/>
  <c i="2" r="P84"/>
  <c r="P83"/>
  <c r="P82"/>
  <c i="1" r="AU55"/>
  <c i="2" r="R431"/>
  <c i="3" r="T92"/>
  <c r="P122"/>
  <c r="BK131"/>
  <c r="J131"/>
  <c r="J64"/>
  <c r="T131"/>
  <c r="P140"/>
  <c r="T140"/>
  <c r="P151"/>
  <c r="BK170"/>
  <c r="J170"/>
  <c r="J68"/>
  <c r="P170"/>
  <c r="R170"/>
  <c r="BK178"/>
  <c r="J178"/>
  <c r="J70"/>
  <c r="R178"/>
  <c r="R177"/>
  <c i="2" r="BK84"/>
  <c r="J84"/>
  <c r="J61"/>
  <c r="T431"/>
  <c i="3" r="R92"/>
  <c r="R91"/>
  <c r="R90"/>
  <c r="R122"/>
  <c r="P131"/>
  <c r="BK140"/>
  <c r="J140"/>
  <c r="J65"/>
  <c r="BK151"/>
  <c r="J151"/>
  <c r="J66"/>
  <c r="T151"/>
  <c r="T170"/>
  <c r="P178"/>
  <c r="P177"/>
  <c r="T178"/>
  <c r="T177"/>
  <c i="4" r="BK81"/>
  <c r="J81"/>
  <c r="J60"/>
  <c r="P81"/>
  <c r="P80"/>
  <c i="1" r="AU57"/>
  <c i="4" r="R81"/>
  <c r="R80"/>
  <c r="T81"/>
  <c r="T80"/>
  <c i="2" r="BE88"/>
  <c r="BE93"/>
  <c r="BE102"/>
  <c r="BE112"/>
  <c r="BE127"/>
  <c r="BE158"/>
  <c r="BE161"/>
  <c r="BE171"/>
  <c r="BE240"/>
  <c r="BE285"/>
  <c r="BE289"/>
  <c r="BE295"/>
  <c r="BE298"/>
  <c r="BE300"/>
  <c r="BE303"/>
  <c r="BE344"/>
  <c r="BE351"/>
  <c r="BE360"/>
  <c r="BE400"/>
  <c r="BE404"/>
  <c r="BE407"/>
  <c r="BE413"/>
  <c r="BE423"/>
  <c r="BE429"/>
  <c r="BE432"/>
  <c r="BE456"/>
  <c r="BE459"/>
  <c r="BE487"/>
  <c r="BE491"/>
  <c r="BE508"/>
  <c r="BE510"/>
  <c r="BE512"/>
  <c r="BE515"/>
  <c i="3" r="J55"/>
  <c r="F86"/>
  <c r="BE93"/>
  <c r="BE119"/>
  <c r="BE132"/>
  <c r="BE156"/>
  <c r="BE171"/>
  <c r="BE173"/>
  <c r="BE179"/>
  <c r="BE181"/>
  <c r="BE191"/>
  <c r="BE199"/>
  <c i="4" r="BE85"/>
  <c i="2" r="E48"/>
  <c r="J52"/>
  <c r="BE90"/>
  <c r="BE96"/>
  <c r="BE99"/>
  <c r="BE105"/>
  <c r="BE119"/>
  <c r="BE187"/>
  <c r="BE193"/>
  <c r="BE199"/>
  <c r="BE217"/>
  <c r="BE226"/>
  <c r="BE247"/>
  <c r="BE254"/>
  <c r="BE260"/>
  <c r="BE263"/>
  <c r="BE271"/>
  <c r="BE279"/>
  <c r="BE283"/>
  <c r="BE306"/>
  <c r="BE314"/>
  <c r="BE317"/>
  <c r="BE326"/>
  <c r="BE332"/>
  <c r="BE348"/>
  <c r="BE363"/>
  <c r="BE366"/>
  <c r="BE375"/>
  <c r="BE380"/>
  <c r="BE396"/>
  <c r="BE398"/>
  <c r="BE410"/>
  <c r="BE420"/>
  <c r="BE434"/>
  <c r="BE463"/>
  <c r="BE475"/>
  <c r="BE496"/>
  <c i="3" r="E48"/>
  <c r="F55"/>
  <c r="BE95"/>
  <c r="BE115"/>
  <c r="BE123"/>
  <c r="BE127"/>
  <c r="BE141"/>
  <c r="BE145"/>
  <c r="BE147"/>
  <c i="2" r="F55"/>
  <c r="BE85"/>
  <c r="BE116"/>
  <c r="BE123"/>
  <c r="BE129"/>
  <c r="BE138"/>
  <c r="BE155"/>
  <c r="BE164"/>
  <c r="BE174"/>
  <c r="BE177"/>
  <c r="BE183"/>
  <c r="BE190"/>
  <c r="BE196"/>
  <c r="BE201"/>
  <c r="BE211"/>
  <c r="BE214"/>
  <c r="BE220"/>
  <c r="BE224"/>
  <c r="BE230"/>
  <c r="BE236"/>
  <c r="BE250"/>
  <c r="BE267"/>
  <c r="BE291"/>
  <c r="BE293"/>
  <c r="BE310"/>
  <c r="BE320"/>
  <c r="BE323"/>
  <c r="BE329"/>
  <c r="BE335"/>
  <c r="BE341"/>
  <c r="BE354"/>
  <c r="BE388"/>
  <c r="BE402"/>
  <c r="BE417"/>
  <c r="BE439"/>
  <c r="BE442"/>
  <c r="BE468"/>
  <c i="3" r="J54"/>
  <c r="BE97"/>
  <c r="BE101"/>
  <c r="BE111"/>
  <c r="BE149"/>
  <c r="BE152"/>
  <c r="BE161"/>
  <c r="BE186"/>
  <c r="BE203"/>
  <c i="2" r="BE108"/>
  <c r="BE132"/>
  <c r="BE135"/>
  <c r="BE141"/>
  <c r="BE144"/>
  <c r="BE147"/>
  <c r="BE149"/>
  <c r="BE152"/>
  <c r="BE168"/>
  <c r="BE180"/>
  <c r="BE204"/>
  <c r="BE208"/>
  <c r="BE222"/>
  <c r="BE233"/>
  <c r="BE243"/>
  <c r="BE257"/>
  <c r="BE269"/>
  <c r="BE273"/>
  <c r="BE276"/>
  <c r="BE281"/>
  <c r="BE287"/>
  <c r="BE338"/>
  <c r="BE357"/>
  <c r="BE369"/>
  <c r="BE372"/>
  <c r="BE383"/>
  <c r="BE386"/>
  <c r="BE390"/>
  <c r="BE393"/>
  <c r="BE426"/>
  <c r="BE436"/>
  <c r="BE453"/>
  <c r="BE481"/>
  <c r="BE499"/>
  <c i="3" r="J52"/>
  <c r="BE106"/>
  <c r="BE136"/>
  <c r="BE165"/>
  <c r="BE195"/>
  <c r="BE201"/>
  <c i="4" r="E48"/>
  <c r="J52"/>
  <c r="F55"/>
  <c r="BE82"/>
  <c r="BE87"/>
  <c r="BE89"/>
  <c r="BE92"/>
  <c r="BE94"/>
  <c r="BE97"/>
  <c i="2" r="F37"/>
  <c i="1" r="BD55"/>
  <c i="3" r="F34"/>
  <c i="1" r="BA56"/>
  <c i="2" r="F35"/>
  <c i="1" r="BB55"/>
  <c i="4" r="F34"/>
  <c i="1" r="BA57"/>
  <c i="3" r="F37"/>
  <c i="1" r="BD56"/>
  <c i="2" r="F34"/>
  <c i="1" r="BA55"/>
  <c i="4" r="J34"/>
  <c i="1" r="AW57"/>
  <c i="2" r="F36"/>
  <c i="1" r="BC55"/>
  <c i="3" r="J34"/>
  <c i="1" r="AW56"/>
  <c i="2" r="J34"/>
  <c i="1" r="AW55"/>
  <c i="4" r="F37"/>
  <c i="1" r="BD57"/>
  <c i="3" r="F35"/>
  <c i="1" r="BB56"/>
  <c i="3" r="F36"/>
  <c i="1" r="BC56"/>
  <c i="4" r="F35"/>
  <c i="1" r="BB57"/>
  <c i="3" l="1" r="P91"/>
  <c r="P90"/>
  <c i="1" r="AU56"/>
  <c i="2" r="R82"/>
  <c i="3" r="T91"/>
  <c r="T90"/>
  <c r="BK91"/>
  <c i="2" r="T82"/>
  <c r="BK83"/>
  <c r="J83"/>
  <c r="J60"/>
  <c i="3" r="J92"/>
  <c r="J61"/>
  <c r="BK177"/>
  <c r="J177"/>
  <c r="J69"/>
  <c i="4" r="BK80"/>
  <c r="J80"/>
  <c r="J59"/>
  <c i="1" r="AU54"/>
  <c r="BA54"/>
  <c r="AW54"/>
  <c r="AK30"/>
  <c i="2" r="J33"/>
  <c i="1" r="AV55"/>
  <c r="AT55"/>
  <c r="BC54"/>
  <c r="W32"/>
  <c r="BB54"/>
  <c r="W31"/>
  <c r="BD54"/>
  <c r="W33"/>
  <c i="3" r="J33"/>
  <c i="1" r="AV56"/>
  <c r="AT56"/>
  <c i="4" r="F33"/>
  <c i="1" r="AZ57"/>
  <c i="3" r="F33"/>
  <c i="1" r="AZ56"/>
  <c i="4" r="J33"/>
  <c i="1" r="AV57"/>
  <c r="AT57"/>
  <c i="2" r="F33"/>
  <c i="1" r="AZ55"/>
  <c i="3" l="1" r="BK90"/>
  <c r="J90"/>
  <c i="2" r="BK82"/>
  <c r="J82"/>
  <c i="3" r="J91"/>
  <c r="J60"/>
  <c r="J30"/>
  <c i="1" r="AG56"/>
  <c r="AN56"/>
  <c r="AZ54"/>
  <c r="W29"/>
  <c r="AX54"/>
  <c r="W30"/>
  <c i="2" r="J30"/>
  <c i="1" r="AG55"/>
  <c r="AN55"/>
  <c i="4" r="J30"/>
  <c i="1" r="AG57"/>
  <c r="AN57"/>
  <c r="AY54"/>
  <c i="2" l="1" r="J59"/>
  <c i="3" r="J59"/>
  <c r="J39"/>
  <c i="2" r="J39"/>
  <c i="4" r="J39"/>
  <c i="1" r="AV54"/>
  <c r="AK29"/>
  <c r="AG54"/>
  <c r="AK26"/>
  <c l="1" r="AK35"/>
  <c r="AT54"/>
  <c l="1" r="AN54"/>
</calcChain>
</file>

<file path=xl/sharedStrings.xml><?xml version="1.0" encoding="utf-8"?>
<sst xmlns="http://schemas.openxmlformats.org/spreadsheetml/2006/main">
  <si>
    <t>Export Komplet</t>
  </si>
  <si>
    <t>VZ</t>
  </si>
  <si>
    <t>2.0</t>
  </si>
  <si>
    <t>ZAMOK</t>
  </si>
  <si>
    <t>False</t>
  </si>
  <si>
    <t>{10f36aa1-089c-4f2a-8633-74e91725086f}</t>
  </si>
  <si>
    <t>0,01</t>
  </si>
  <si>
    <t>21</t>
  </si>
  <si>
    <t>15</t>
  </si>
  <si>
    <t>REKAPITULACE ZAKÁZKY</t>
  </si>
  <si>
    <t xml:space="preserve">v ---  níže se nacházejí doplnkové a pomocné údaje k sestavám  --- v</t>
  </si>
  <si>
    <t>Návod na vyplnění</t>
  </si>
  <si>
    <t>0,001</t>
  </si>
  <si>
    <t>Kód:</t>
  </si>
  <si>
    <t>64020166</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</si>
  <si>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</si>
  <si>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</si>
  <si>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kolejí a výhybek v žst. Kopidlno</t>
  </si>
  <si>
    <t>KSO:</t>
  </si>
  <si>
    <t/>
  </si>
  <si>
    <t>CC-CZ:</t>
  </si>
  <si>
    <t>Místo:</t>
  </si>
  <si>
    <t xml:space="preserve"> </t>
  </si>
  <si>
    <t>Datum:</t>
  </si>
  <si>
    <t>9. 7. 2020</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</si>
  <si>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</si>
  <si>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</si>
  <si>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</si>
  <si>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</si>
  <si>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</si>
  <si>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</si>
  <si>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</si>
  <si>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</si>
  <si>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</si>
  <si>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</si>
  <si>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</si>
  <si>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</si>
  <si>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</si>
  <si>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</si>
  <si>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</si>
  <si>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</si>
  <si>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</si>
  <si>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</si>
  <si>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</si>
  <si>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</si>
  <si>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</si>
  <si>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</si>
  <si>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</si>
  <si>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</si>
  <si>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</si>
  <si>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</si>
  <si>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</si>
  <si>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</si>
  <si>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</si>
  <si>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</si>
  <si>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</si>
  <si>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</si>
  <si>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</si>
  <si>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</si>
  <si>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</si>
  <si>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</si>
  <si>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</si>
  <si>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</si>
  <si>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</si>
  <si>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</si>
  <si>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</si>
  <si>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</si>
  <si>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</si>
  <si>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</si>
  <si>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</si>
  <si>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</si>
  <si>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</si>
  <si>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</si>
  <si>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</si>
  <si>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</si>
  <si>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Železniční svršek a spodek</t>
  </si>
  <si>
    <t>STA</t>
  </si>
  <si>
    <t>1</t>
  </si>
  <si>
    <t>{9f7cafce-15f7-4e0c-b953-96d0aeadf4a5}</t>
  </si>
  <si>
    <t>2</t>
  </si>
  <si>
    <t>SO 02</t>
  </si>
  <si>
    <t>Oprava a izolace propustku v ev. km 25,116</t>
  </si>
  <si>
    <t>{2c2c5653-519c-4d36-a527-56b45f5b391c}</t>
  </si>
  <si>
    <t>VON</t>
  </si>
  <si>
    <t>Vedlejší a ostatní náklady</t>
  </si>
  <si>
    <t>{621a3cb8-80be-4a37-9e94-c7cf00725fb7}</t>
  </si>
  <si>
    <t>KRYCÍ LIST SOUPISU PRACÍ</t>
  </si>
  <si>
    <t>Objekt:</t>
  </si>
  <si>
    <t>SO 01 - Železniční svršek a spodek</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</si>
  <si>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</si>
  <si>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</si>
  <si>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</si>
  <si>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</si>
  <si>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</si>
  <si>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</si>
  <si>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</si>
  <si>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</si>
  <si>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</si>
  <si>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</si>
  <si>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</si>
  <si>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</si>
  <si>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</si>
  <si>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</si>
  <si>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</si>
  <si>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</si>
  <si>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</si>
  <si>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</si>
  <si>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</si>
  <si>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</si>
  <si>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</si>
  <si>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</si>
  <si>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</si>
  <si>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</si>
  <si>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</si>
  <si>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</si>
  <si>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5905020010</t>
  </si>
  <si>
    <t>Oprava stezky strojně s odstraněním drnu a nánosu do 10 cm</t>
  </si>
  <si>
    <t>m2</t>
  </si>
  <si>
    <t>Sborník UOŽI 01 2020</t>
  </si>
  <si>
    <t>4</t>
  </si>
  <si>
    <t>1700719895</t>
  </si>
  <si>
    <t>PP</t>
  </si>
  <si>
    <t>P</t>
  </si>
  <si>
    <t>Poznámka k položce:_x000d_
odtěžení srážních stezek (33m3)</t>
  </si>
  <si>
    <t>5905025110</t>
  </si>
  <si>
    <t>Doplnění stezky štěrkodrtí souvislé</t>
  </si>
  <si>
    <t>m3</t>
  </si>
  <si>
    <t>-1862698606</t>
  </si>
  <si>
    <t>3</t>
  </si>
  <si>
    <t>M</t>
  </si>
  <si>
    <t>5955101025</t>
  </si>
  <si>
    <t>Kamenivo drcené drť frakce 4/8</t>
  </si>
  <si>
    <t>t</t>
  </si>
  <si>
    <t>8</t>
  </si>
  <si>
    <t>-131083005</t>
  </si>
  <si>
    <t>VV</t>
  </si>
  <si>
    <t>33,000*2*0,5</t>
  </si>
  <si>
    <t>5955101030</t>
  </si>
  <si>
    <t>Kamenivo drcené drť frakce 8/16</t>
  </si>
  <si>
    <t>643085425</t>
  </si>
  <si>
    <t>5905050010</t>
  </si>
  <si>
    <t>Souvislá výměna KL se snesením KR koleje pražce dřevěné rozdělení "c"</t>
  </si>
  <si>
    <t>km</t>
  </si>
  <si>
    <t>-1284226142</t>
  </si>
  <si>
    <t>0,008+0,008</t>
  </si>
  <si>
    <t>6</t>
  </si>
  <si>
    <t>5905050050</t>
  </si>
  <si>
    <t>Souvislá výměna KL se snesením KR koleje pražce betonové rozdělení "c"</t>
  </si>
  <si>
    <t>439859294</t>
  </si>
  <si>
    <t>0,347+0,255+0,008</t>
  </si>
  <si>
    <t>7</t>
  </si>
  <si>
    <t>5905050060</t>
  </si>
  <si>
    <t>Souvislá výměna KL se snesením KR koleje pražce betonové rozdělení "d"</t>
  </si>
  <si>
    <t>789921035</t>
  </si>
  <si>
    <t>0,232+0,250</t>
  </si>
  <si>
    <t>5905050210</t>
  </si>
  <si>
    <t>Souvislá výměna KL se snesením KR výhybky pražce dřevěné</t>
  </si>
  <si>
    <t>m</t>
  </si>
  <si>
    <t>2096434239</t>
  </si>
  <si>
    <t>2*53,608+43,753</t>
  </si>
  <si>
    <t>9</t>
  </si>
  <si>
    <t>5905105030</t>
  </si>
  <si>
    <t>Doplnění KL kamenivem souvisle strojně v koleji</t>
  </si>
  <si>
    <t>-433448963</t>
  </si>
  <si>
    <t>Poznámka k položce:_x000d_
vč. doplnění pro následné podbití</t>
  </si>
  <si>
    <t>16*1,707+610*1,919+482*1,903+470*3,4*0,03+(32+16+1080)*3,4*0,02</t>
  </si>
  <si>
    <t>10</t>
  </si>
  <si>
    <t>5905105040</t>
  </si>
  <si>
    <t>Doplnění KL kamenivem souvisle strojně ve výhybce</t>
  </si>
  <si>
    <t>-1504969582</t>
  </si>
  <si>
    <t>2*63+51+150,969*4*0,02</t>
  </si>
  <si>
    <t>11</t>
  </si>
  <si>
    <t>5955101000</t>
  </si>
  <si>
    <t>Kamenivo drcené štěrk frakce 31,5/63 třídy BI</t>
  </si>
  <si>
    <t>-87254061</t>
  </si>
  <si>
    <t>2239,792*2,035+189,078*2,035</t>
  </si>
  <si>
    <t>12</t>
  </si>
  <si>
    <t>5906093020</t>
  </si>
  <si>
    <t>Výměna hmoždinky pražec nevystrojený betonový</t>
  </si>
  <si>
    <t>kus</t>
  </si>
  <si>
    <t>-1146707798</t>
  </si>
  <si>
    <t>Poznámka k položce:_x000d_
Hmoždinka=kus</t>
  </si>
  <si>
    <t>(852+738)*4</t>
  </si>
  <si>
    <t>13</t>
  </si>
  <si>
    <t>5906130070</t>
  </si>
  <si>
    <t>Montáž kolejového roštu v ose koleje pražce dřevěné nevystrojené tv. S49 rozdělení "c"</t>
  </si>
  <si>
    <t>-1224967974</t>
  </si>
  <si>
    <t>Poznámka k položce:_x000d_
společné pražce za výhybkami č. 14,15,16 a dř. příčné pražce mezi zač. výhyb. č. 13 a 13XA_x000d_
materiál pro společné dlouhé pražce do kalhot (drobné kolejivo a dř. pražce) viz. materiál montáž výhybky</t>
  </si>
  <si>
    <t>2*0,004838+0,008+4*0,00364</t>
  </si>
  <si>
    <t>14</t>
  </si>
  <si>
    <t>5956101000</t>
  </si>
  <si>
    <t>Pražec dřevěný příčný nevystrojený dub 2600x260x160 mm</t>
  </si>
  <si>
    <t>-710712239</t>
  </si>
  <si>
    <t>5957201010</t>
  </si>
  <si>
    <t>Kolejnice užité tv. S49</t>
  </si>
  <si>
    <t>1791968993</t>
  </si>
  <si>
    <t>Poznámka k položce:_x000d_
NEOCEŇOVAT - dodávka SPRÁVA ŽELEZNIC s.o._x000d_
výzisk ze stavby</t>
  </si>
  <si>
    <t>16</t>
  </si>
  <si>
    <t>5958140000</t>
  </si>
  <si>
    <t>Podkladnice žebrová tv. S4</t>
  </si>
  <si>
    <t>-831472301</t>
  </si>
  <si>
    <t>12*2</t>
  </si>
  <si>
    <t>17</t>
  </si>
  <si>
    <t>5958128010</t>
  </si>
  <si>
    <t>Komplety ŽS 4 (šroub RS 1, matice M 24, podložka Fe6, svěrka ŽS4)</t>
  </si>
  <si>
    <t>-18727947</t>
  </si>
  <si>
    <t>12*4</t>
  </si>
  <si>
    <t>18</t>
  </si>
  <si>
    <t>5958158005</t>
  </si>
  <si>
    <t xml:space="preserve">Podložka pryžová pod patu kolejnice S49  183/126/6</t>
  </si>
  <si>
    <t>-1256209459</t>
  </si>
  <si>
    <t>19</t>
  </si>
  <si>
    <t>5958158070</t>
  </si>
  <si>
    <t>Podložka polyetylenová pod podkladnici 380/160/2 (S4, R4)</t>
  </si>
  <si>
    <t>-1828789677</t>
  </si>
  <si>
    <t>20</t>
  </si>
  <si>
    <t>5958134075</t>
  </si>
  <si>
    <t>Součásti upevňovací vrtule R1(145)</t>
  </si>
  <si>
    <t>-241450241</t>
  </si>
  <si>
    <t>12*8</t>
  </si>
  <si>
    <t>5958134040</t>
  </si>
  <si>
    <t>Součásti upevňovací kroužek pružný dvojitý Fe 6</t>
  </si>
  <si>
    <t>-799610971</t>
  </si>
  <si>
    <t>22</t>
  </si>
  <si>
    <t>5906130170</t>
  </si>
  <si>
    <t>Montáž kolejového roštu v ose koleje pražce dřevěné vystrojené tv. S49 rozdělení "c"</t>
  </si>
  <si>
    <t>629377238</t>
  </si>
  <si>
    <t>Poznámka k položce:_x000d_
společné pražce za výhyb. č. 13 a 13XA</t>
  </si>
  <si>
    <t>23</t>
  </si>
  <si>
    <t>-776454889</t>
  </si>
  <si>
    <t>Poznámka k položce:_x000d_
NEOCEŇOVAT - dodávka SPRÁVA ŽELEZNIC s.o.</t>
  </si>
  <si>
    <t>24</t>
  </si>
  <si>
    <t>5956201005</t>
  </si>
  <si>
    <t>Pražec dřevěný příčný užitý vystrojený</t>
  </si>
  <si>
    <t>1925321486</t>
  </si>
  <si>
    <t>25</t>
  </si>
  <si>
    <t>-2024836450</t>
  </si>
  <si>
    <t>26</t>
  </si>
  <si>
    <t>5906130380</t>
  </si>
  <si>
    <t>Montáž kolejového roštu v ose koleje pražce betonové vystrojené tv. S49 rozdělení "c"</t>
  </si>
  <si>
    <t>171089681</t>
  </si>
  <si>
    <t>0,574162-0,232+0,49772-0,250+0,008</t>
  </si>
  <si>
    <t>27</t>
  </si>
  <si>
    <t>-1413173224</t>
  </si>
  <si>
    <t xml:space="preserve">Poznámka k položce:_x000d_
NEOCEŇOVAT - dodávka SPRÁVA ŽELEZNIC  s.o._x000d_
z toho výzisk ze stavby S49 - 995,44m</t>
  </si>
  <si>
    <t>598*2</t>
  </si>
  <si>
    <t>28</t>
  </si>
  <si>
    <t>5956213040</t>
  </si>
  <si>
    <t xml:space="preserve">Pražec betonový příčný vystrojený  užitý SB6</t>
  </si>
  <si>
    <t>-1053076091</t>
  </si>
  <si>
    <t xml:space="preserve">Poznámka k položce:_x000d_
NEOCEŇOVAT - dodávka SPRÁVA ŽELEZNIC  s.o.</t>
  </si>
  <si>
    <t>29</t>
  </si>
  <si>
    <t>5956213035</t>
  </si>
  <si>
    <t xml:space="preserve">Pražec betonový příčný vystrojený  užitý SB5</t>
  </si>
  <si>
    <t>126837669</t>
  </si>
  <si>
    <t>30</t>
  </si>
  <si>
    <t>1951068784</t>
  </si>
  <si>
    <t>875*4</t>
  </si>
  <si>
    <t>31</t>
  </si>
  <si>
    <t>469955748</t>
  </si>
  <si>
    <t>(875+12)*2</t>
  </si>
  <si>
    <t>32</t>
  </si>
  <si>
    <t>5906130390</t>
  </si>
  <si>
    <t>Montáž kolejového roštu v ose koleje pražce betonové vystrojené tv. S49 rozdělení "d"</t>
  </si>
  <si>
    <t>1091510949</t>
  </si>
  <si>
    <t>33</t>
  </si>
  <si>
    <t>-608393599</t>
  </si>
  <si>
    <t xml:space="preserve">Poznámka k položce:_x000d_
NEOCEŇOVAT - SPRÁVA ŽELEZNIC  s.o.</t>
  </si>
  <si>
    <t>482*2</t>
  </si>
  <si>
    <t>34</t>
  </si>
  <si>
    <t>72829971</t>
  </si>
  <si>
    <t>35</t>
  </si>
  <si>
    <t>-344746045</t>
  </si>
  <si>
    <t>789*4</t>
  </si>
  <si>
    <t>36</t>
  </si>
  <si>
    <t>-1363537947</t>
  </si>
  <si>
    <t>789*2</t>
  </si>
  <si>
    <t>37</t>
  </si>
  <si>
    <t>5906135070</t>
  </si>
  <si>
    <t>Demontáž kolejového roštu koleje na úložišti pražce dřevěné tv. S49 rozdělení "c"</t>
  </si>
  <si>
    <t>2134078944</t>
  </si>
  <si>
    <t>0,18+0,029</t>
  </si>
  <si>
    <t>38</t>
  </si>
  <si>
    <t>5906135100</t>
  </si>
  <si>
    <t>Demontáž kolejového roštu koleje na úložišti pražce dřevěné tv. T nebo A rozdělení "c"</t>
  </si>
  <si>
    <t>-819924671</t>
  </si>
  <si>
    <t>39</t>
  </si>
  <si>
    <t>5906135190</t>
  </si>
  <si>
    <t>Demontáž kolejového roštu koleje na úložišti pražce betonové tv. S49 "c"</t>
  </si>
  <si>
    <t>2030285305</t>
  </si>
  <si>
    <t>0,209+0,476</t>
  </si>
  <si>
    <t>40</t>
  </si>
  <si>
    <t>5907020485</t>
  </si>
  <si>
    <t>Souvislá výměna kolejnic současně s výměnou pryžové podložky tv. S49 rozdělení "c"</t>
  </si>
  <si>
    <t>-2101113310</t>
  </si>
  <si>
    <t>Poznámka k položce:_x000d_
Metr kolejnice=m_x000d_
středové kolejnice výh č. 13XA - 4*12,5m_x000d_
středové kolejnice výh č. 13A - 4*10,5m_x000d_
kolejnicové vložky - 4*12,5m a 2x5m</t>
  </si>
  <si>
    <t>4*12,5+2*5+4*12,5+4*10,5</t>
  </si>
  <si>
    <t>41</t>
  </si>
  <si>
    <t>5907045120</t>
  </si>
  <si>
    <t>Příplatek za obtížnost při výměně kolejnic na rozponových podkladnicích tv. S49</t>
  </si>
  <si>
    <t>1893119891</t>
  </si>
  <si>
    <t>Poznámka k položce:_x000d_
Metr kolejnice=m</t>
  </si>
  <si>
    <t>42</t>
  </si>
  <si>
    <t>-985146954</t>
  </si>
  <si>
    <t>43</t>
  </si>
  <si>
    <t>-863461421</t>
  </si>
  <si>
    <t>19*4+15*4+90*2</t>
  </si>
  <si>
    <t>44</t>
  </si>
  <si>
    <t>5958134041</t>
  </si>
  <si>
    <t>Součásti upevňovací šroub svěrkový T5</t>
  </si>
  <si>
    <t>728175433</t>
  </si>
  <si>
    <t>20*4</t>
  </si>
  <si>
    <t>45</t>
  </si>
  <si>
    <t>5958134115</t>
  </si>
  <si>
    <t>Součásti upevňovací matice M24</t>
  </si>
  <si>
    <t>1874207798</t>
  </si>
  <si>
    <t>46</t>
  </si>
  <si>
    <t>5958134140</t>
  </si>
  <si>
    <t>Součásti upevňovací vložka M</t>
  </si>
  <si>
    <t>1390519637</t>
  </si>
  <si>
    <t>47</t>
  </si>
  <si>
    <t>-2143942091</t>
  </si>
  <si>
    <t>48</t>
  </si>
  <si>
    <t>5909030010</t>
  </si>
  <si>
    <t>Následná úprava GPK koleje směrové a výškové uspořádání pražce dřevěné nebo ocelové</t>
  </si>
  <si>
    <t>1318266109</t>
  </si>
  <si>
    <t>Poznámka k položce:_x000d_
Kilometr koleje=km</t>
  </si>
  <si>
    <t>0,016+0,032</t>
  </si>
  <si>
    <t>49</t>
  </si>
  <si>
    <t>5909030020</t>
  </si>
  <si>
    <t>Následná úprava GPK koleje směrové a výškové uspořádání pražce betonové</t>
  </si>
  <si>
    <t>-709241286</t>
  </si>
  <si>
    <t>50</t>
  </si>
  <si>
    <t>5909031020</t>
  </si>
  <si>
    <t>Úprava GPK koleje směrové a výškové uspořádání pražce betonové</t>
  </si>
  <si>
    <t>-1115038692</t>
  </si>
  <si>
    <t>51</t>
  </si>
  <si>
    <t>5909040010</t>
  </si>
  <si>
    <t>Následná úprava GPK výhybky směrové a výškové uspořádání pražce dřevěné nebo ocelové</t>
  </si>
  <si>
    <t>-1025942031</t>
  </si>
  <si>
    <t>Poznámka k položce:_x000d_
Rozvinutá délka výhybky=m</t>
  </si>
  <si>
    <t>52</t>
  </si>
  <si>
    <t>5910020030</t>
  </si>
  <si>
    <t>Svařování kolejnic termitem plný předehřev standardní spára svar sériový tv. S49</t>
  </si>
  <si>
    <t>svar</t>
  </si>
  <si>
    <t>-1303260766</t>
  </si>
  <si>
    <t>68+5*14</t>
  </si>
  <si>
    <t>53</t>
  </si>
  <si>
    <t>5910040010</t>
  </si>
  <si>
    <t>Umožnění volné dilatace kolejnice demontáž upevňovadel bez osazení kluzných podložek rozdělení pražců "c"</t>
  </si>
  <si>
    <t>1816546194</t>
  </si>
  <si>
    <t>1490,432*2-1084</t>
  </si>
  <si>
    <t>54</t>
  </si>
  <si>
    <t>5910040020</t>
  </si>
  <si>
    <t>Umožnění volné dilatace kolejnice demontáž upevňovadel bez osazení kluzných podložek rozdělení pražců "d"</t>
  </si>
  <si>
    <t>-632229879</t>
  </si>
  <si>
    <t>(482+60)*2</t>
  </si>
  <si>
    <t>55</t>
  </si>
  <si>
    <t>5910040110</t>
  </si>
  <si>
    <t>Umožnění volné dilatace kolejnice montáž upevňovadel bez odstranění kluzných podložek rozdělení pražců "c"</t>
  </si>
  <si>
    <t>-1289479518</t>
  </si>
  <si>
    <t>2980,864-1084</t>
  </si>
  <si>
    <t>56</t>
  </si>
  <si>
    <t>5910040120</t>
  </si>
  <si>
    <t>Umožnění volné dilatace kolejnice montáž upevňovadel bez odstranění kluzných podložek rozdělení pražců "d"</t>
  </si>
  <si>
    <t>2018628665</t>
  </si>
  <si>
    <t>57</t>
  </si>
  <si>
    <t>5910050010</t>
  </si>
  <si>
    <t>Umožnění volné dilatace dílů výhybek demontáž upevňovadel výhybka I. generace</t>
  </si>
  <si>
    <t>-2090026459</t>
  </si>
  <si>
    <t>58</t>
  </si>
  <si>
    <t>5910050110</t>
  </si>
  <si>
    <t>Umožnění volné dilatace dílů výhybek montáž upevňovadel výhybka I. generace</t>
  </si>
  <si>
    <t>1621975990</t>
  </si>
  <si>
    <t>59</t>
  </si>
  <si>
    <t>5910075150</t>
  </si>
  <si>
    <t>Opravné broušení opornice šíře plochy přes 30 mm hloubky do 2 mm</t>
  </si>
  <si>
    <t>1777690627</t>
  </si>
  <si>
    <t>Poznámka k položce:_x000d_
broušení přídržnic</t>
  </si>
  <si>
    <t>4*4,5</t>
  </si>
  <si>
    <t>60</t>
  </si>
  <si>
    <t>5910090120</t>
  </si>
  <si>
    <t>Navaření srdcovky jednoduché montované z kolejnic úhel odbočení 3,5°-4,9° (1:11 až 1:14) hloubky přes 10 do 20 mm</t>
  </si>
  <si>
    <t>-1581224291</t>
  </si>
  <si>
    <t>61</t>
  </si>
  <si>
    <t>5910136010</t>
  </si>
  <si>
    <t>Montáž pražcové kotvy v koleji</t>
  </si>
  <si>
    <t>973625736</t>
  </si>
  <si>
    <t>62</t>
  </si>
  <si>
    <t>5960101010</t>
  </si>
  <si>
    <t>Pražcové kotvy TDHB pro pražec betonový SB 6</t>
  </si>
  <si>
    <t>653418169</t>
  </si>
  <si>
    <t>63</t>
  </si>
  <si>
    <t>5911231020</t>
  </si>
  <si>
    <t>Výměna VP svorníku soustavy S49</t>
  </si>
  <si>
    <t>1245426604</t>
  </si>
  <si>
    <t>10*2</t>
  </si>
  <si>
    <t>64</t>
  </si>
  <si>
    <t>5958110035</t>
  </si>
  <si>
    <t>Vysokopevnostní svorník M24 x 220 mm</t>
  </si>
  <si>
    <t>-705443647</t>
  </si>
  <si>
    <t>2*1</t>
  </si>
  <si>
    <t>65</t>
  </si>
  <si>
    <t>5958110060</t>
  </si>
  <si>
    <t>Vysokopevnostní svorník M24 x 270 mm</t>
  </si>
  <si>
    <t>1016711723</t>
  </si>
  <si>
    <t>66</t>
  </si>
  <si>
    <t>5958110065</t>
  </si>
  <si>
    <t>Vysokopevnostní svorník M24 x 280 mm</t>
  </si>
  <si>
    <t>-1199885127</t>
  </si>
  <si>
    <t>67</t>
  </si>
  <si>
    <t>5958110075</t>
  </si>
  <si>
    <t>Vysokopevnostní svorník M24 x 300 mm</t>
  </si>
  <si>
    <t>888568582</t>
  </si>
  <si>
    <t>68</t>
  </si>
  <si>
    <t>5958110085</t>
  </si>
  <si>
    <t>Vysokopevnostní svorník M24 x 320 mm</t>
  </si>
  <si>
    <t>-985461907</t>
  </si>
  <si>
    <t>69</t>
  </si>
  <si>
    <t>5958110095</t>
  </si>
  <si>
    <t>Vysokopevnostní svorník M24 x 340 mm</t>
  </si>
  <si>
    <t>538913333</t>
  </si>
  <si>
    <t>70</t>
  </si>
  <si>
    <t>5958110115</t>
  </si>
  <si>
    <t>Vysokopevnostní svorník M24 x 380 mm</t>
  </si>
  <si>
    <t>1622719903</t>
  </si>
  <si>
    <t>71</t>
  </si>
  <si>
    <t>5958110130</t>
  </si>
  <si>
    <t>Vysokopevnostní svorník M24 x 410 mm</t>
  </si>
  <si>
    <t>730352582</t>
  </si>
  <si>
    <t>72</t>
  </si>
  <si>
    <t>5958110140</t>
  </si>
  <si>
    <t>Vysokopevnostní svorník M24 x 430 mm</t>
  </si>
  <si>
    <t>-618577824</t>
  </si>
  <si>
    <t>73</t>
  </si>
  <si>
    <t>5958116000</t>
  </si>
  <si>
    <t>Matice M24</t>
  </si>
  <si>
    <t>1169316643</t>
  </si>
  <si>
    <t>20*2</t>
  </si>
  <si>
    <t>74</t>
  </si>
  <si>
    <t>-628030607</t>
  </si>
  <si>
    <t>75</t>
  </si>
  <si>
    <t>5911309020</t>
  </si>
  <si>
    <t>Demontáž hákového závěru výhybky jednoduché jednozávěrové soustavy S49</t>
  </si>
  <si>
    <t>-2061075695</t>
  </si>
  <si>
    <t>Poznámka k položce:_x000d_
Závěr=kus</t>
  </si>
  <si>
    <t>76</t>
  </si>
  <si>
    <t>5911311020</t>
  </si>
  <si>
    <t>Montáž hákového závěru výhybky jednoduché jednozávěrové soustavy S49</t>
  </si>
  <si>
    <t>1407842981</t>
  </si>
  <si>
    <t>77</t>
  </si>
  <si>
    <t>5911629040</t>
  </si>
  <si>
    <t>Montáž jednoduché výhybky na úložišti dřevěné pražce soustavy S49</t>
  </si>
  <si>
    <t>-1798335773</t>
  </si>
  <si>
    <t>Poznámka k položce:_x000d_
regenerace výhybky</t>
  </si>
  <si>
    <t>78</t>
  </si>
  <si>
    <t>202426765</t>
  </si>
  <si>
    <t>Poznámka k položce:_x000d_
NEOCEŇOVAT - dodávka SPRÁVA ŽELEZNIC s.o._x000d_
výh. č. 16 - vložky 4x12,5m_x000d_
výh. č. 15 - vložky 4x12,5m_x000d_
výh. č. 14 - vložky 4*12,5m - vyzískané středové kolejnice z výh.č.15</t>
  </si>
  <si>
    <t>12*12,5</t>
  </si>
  <si>
    <t>79</t>
  </si>
  <si>
    <t>5961120010</t>
  </si>
  <si>
    <t>Srdcovka jednoduchá J49 1:9-190 SK levá (kovaný kalený klín)</t>
  </si>
  <si>
    <t>-51588001</t>
  </si>
  <si>
    <t>Poznámka k položce:_x000d_
NEOCEŇOVAT - dodávka SPRÁVA ŽELEZNICs.o.</t>
  </si>
  <si>
    <t>139</t>
  </si>
  <si>
    <t>5961149040</t>
  </si>
  <si>
    <t>Přídržnice Kn60 výhybky jednoduché JS49 1:9-190 3800 mm přímá</t>
  </si>
  <si>
    <t>-1005236608</t>
  </si>
  <si>
    <t>80</t>
  </si>
  <si>
    <t>5961146105</t>
  </si>
  <si>
    <t>Jazyk JS49 1:11-300 levý přímý 12025 mm</t>
  </si>
  <si>
    <t>212468283</t>
  </si>
  <si>
    <t>81</t>
  </si>
  <si>
    <t>5961146110</t>
  </si>
  <si>
    <t>Jazyk JS49 1:11-300 pravý ohnutý 12025 mm</t>
  </si>
  <si>
    <t>-531138277</t>
  </si>
  <si>
    <t>82</t>
  </si>
  <si>
    <t>5961146115</t>
  </si>
  <si>
    <t>Jazyk JS49 1:11-300 levý ohnutý 12025 mm</t>
  </si>
  <si>
    <t>861219301</t>
  </si>
  <si>
    <t>83</t>
  </si>
  <si>
    <t>5961146100</t>
  </si>
  <si>
    <t>Jazyk JS49 1:11-300 pravý přímý 12025 mm</t>
  </si>
  <si>
    <t>610287639</t>
  </si>
  <si>
    <t>84</t>
  </si>
  <si>
    <t>5961147115</t>
  </si>
  <si>
    <t>Opornice JS49 1:11-300 levá ohnutá 13607 mm</t>
  </si>
  <si>
    <t>1958322646</t>
  </si>
  <si>
    <t>85</t>
  </si>
  <si>
    <t>5961147100</t>
  </si>
  <si>
    <t>Opornice JS49 1:11-300 pravá přímá 13607 mm</t>
  </si>
  <si>
    <t>59085429</t>
  </si>
  <si>
    <t>86</t>
  </si>
  <si>
    <t>5961147105</t>
  </si>
  <si>
    <t>Opornice JS49 1:11-300 levá přímá 13607 mm</t>
  </si>
  <si>
    <t>-79334189</t>
  </si>
  <si>
    <t>87</t>
  </si>
  <si>
    <t>5961147110</t>
  </si>
  <si>
    <t>Opornice JS49 1:11-300 pravá ohnutá 13607 mm</t>
  </si>
  <si>
    <t>-564120096</t>
  </si>
  <si>
    <t>88</t>
  </si>
  <si>
    <t>5956116000</t>
  </si>
  <si>
    <t>Pražce dřevěné výhybkové dub skupina 3 160x260</t>
  </si>
  <si>
    <t>518793123</t>
  </si>
  <si>
    <t>Poznámka k položce:_x000d_
vč. kalhotových pražců</t>
  </si>
  <si>
    <t>7,0762+2*9,2518</t>
  </si>
  <si>
    <t>89</t>
  </si>
  <si>
    <t>-1344255910</t>
  </si>
  <si>
    <t>192+2*260</t>
  </si>
  <si>
    <t>90</t>
  </si>
  <si>
    <t>283314803</t>
  </si>
  <si>
    <t>346+2*470</t>
  </si>
  <si>
    <t>91</t>
  </si>
  <si>
    <t>5958134080</t>
  </si>
  <si>
    <t>Součásti upevňovací vrtule R2 (160)</t>
  </si>
  <si>
    <t>-1814105577</t>
  </si>
  <si>
    <t>280+2*334</t>
  </si>
  <si>
    <t>92</t>
  </si>
  <si>
    <t>854706969</t>
  </si>
  <si>
    <t>626+2*804</t>
  </si>
  <si>
    <t>93</t>
  </si>
  <si>
    <t>5958140005</t>
  </si>
  <si>
    <t>Podkladnice žebrová tv. S4pl</t>
  </si>
  <si>
    <t>-2087748767</t>
  </si>
  <si>
    <t>80+2*110</t>
  </si>
  <si>
    <t>94</t>
  </si>
  <si>
    <t>5958140010R</t>
  </si>
  <si>
    <t>Podkladnice žebrová tv. S4 - přechodová</t>
  </si>
  <si>
    <t>-1852795891</t>
  </si>
  <si>
    <t>16+2*20</t>
  </si>
  <si>
    <t>95</t>
  </si>
  <si>
    <t>-864029534</t>
  </si>
  <si>
    <t>96+2*130</t>
  </si>
  <si>
    <t>96</t>
  </si>
  <si>
    <t>1460431504</t>
  </si>
  <si>
    <t>97</t>
  </si>
  <si>
    <t>5958173000</t>
  </si>
  <si>
    <t>Polyetylenové pásy v kotoučích</t>
  </si>
  <si>
    <t>565121260</t>
  </si>
  <si>
    <t>(26+2*31)*0,2*1,05</t>
  </si>
  <si>
    <t>98</t>
  </si>
  <si>
    <t>5911655040</t>
  </si>
  <si>
    <t>Demontáž jednoduché výhybky na úložišti dřevěné pražce soustavy S49</t>
  </si>
  <si>
    <t>754105290</t>
  </si>
  <si>
    <t>"výh.č. 15a16" 2*53,608</t>
  </si>
  <si>
    <t>"výh.č. 14" 43,753</t>
  </si>
  <si>
    <t>Součet</t>
  </si>
  <si>
    <t>99</t>
  </si>
  <si>
    <t>5912023010</t>
  </si>
  <si>
    <t>Demontáž návěstidla uloženého ve stezce námezníku</t>
  </si>
  <si>
    <t>747163187</t>
  </si>
  <si>
    <t>Poznámka k položce:_x000d_
Návěstidlo=kus</t>
  </si>
  <si>
    <t>100</t>
  </si>
  <si>
    <t>5912037010</t>
  </si>
  <si>
    <t>Montáž návěstidla uloženého ve stezce námezníku</t>
  </si>
  <si>
    <t>1220607020</t>
  </si>
  <si>
    <t>101</t>
  </si>
  <si>
    <t>5913060020</t>
  </si>
  <si>
    <t>Demontáž dílů betonové přejezdové konstrukce vnitřního panelu</t>
  </si>
  <si>
    <t>351749452</t>
  </si>
  <si>
    <t>102</t>
  </si>
  <si>
    <t>5913065020</t>
  </si>
  <si>
    <t>Montáž dílů betonové přejezdové konstrukce v koleji vnitřního panelu</t>
  </si>
  <si>
    <t>772077837</t>
  </si>
  <si>
    <t>103</t>
  </si>
  <si>
    <t>5964133005</t>
  </si>
  <si>
    <t>Geotextilie separační</t>
  </si>
  <si>
    <t>1678714111</t>
  </si>
  <si>
    <t>5,000*1,5*2</t>
  </si>
  <si>
    <t>104</t>
  </si>
  <si>
    <t>567881241</t>
  </si>
  <si>
    <t>15,000*0,05*2</t>
  </si>
  <si>
    <t>105</t>
  </si>
  <si>
    <t>5913410020</t>
  </si>
  <si>
    <t>Nátěr traťových značek hektometrovníku</t>
  </si>
  <si>
    <t>-1414102668</t>
  </si>
  <si>
    <t>106</t>
  </si>
  <si>
    <t>5913410030</t>
  </si>
  <si>
    <t>Nátěr traťových značek námezníku</t>
  </si>
  <si>
    <t>899963700</t>
  </si>
  <si>
    <t>107</t>
  </si>
  <si>
    <t>5914120010</t>
  </si>
  <si>
    <t>Demontáž nástupiště úrovňového sypaného v celé šíři</t>
  </si>
  <si>
    <t>2074130689</t>
  </si>
  <si>
    <t>108</t>
  </si>
  <si>
    <t>5914120040</t>
  </si>
  <si>
    <t>Demontáž nástupiště úrovňového Tischer oboustranného včetně podložek</t>
  </si>
  <si>
    <t>-194931807</t>
  </si>
  <si>
    <t>109</t>
  </si>
  <si>
    <t>5914130030</t>
  </si>
  <si>
    <t>Montáž nástupiště úrovňového Tischer</t>
  </si>
  <si>
    <t>-2045752491</t>
  </si>
  <si>
    <t>130+90</t>
  </si>
  <si>
    <t>110</t>
  </si>
  <si>
    <t>5963207005</t>
  </si>
  <si>
    <t>Nástupištní díly blok úložný užitý U65</t>
  </si>
  <si>
    <t>1545011643</t>
  </si>
  <si>
    <t>111</t>
  </si>
  <si>
    <t>5963207025</t>
  </si>
  <si>
    <t>Nástupištní díly tvárnice užitá Tischer B</t>
  </si>
  <si>
    <t>2124032841</t>
  </si>
  <si>
    <t>112</t>
  </si>
  <si>
    <t>-131770476</t>
  </si>
  <si>
    <t>Poznámka k položce:_x000d_
vyrovnávací vrstva pod podložku nástupištní tvárnice TISCHER B</t>
  </si>
  <si>
    <t>(130+90)*0,5*0,1*2</t>
  </si>
  <si>
    <t>113</t>
  </si>
  <si>
    <t>5964161000</t>
  </si>
  <si>
    <t>Beton lehce zhutnitelný C 12/15;X0 F5 2 080 2 517</t>
  </si>
  <si>
    <t>1592875211</t>
  </si>
  <si>
    <t>404*0,3*0,3*0,05</t>
  </si>
  <si>
    <t>115</t>
  </si>
  <si>
    <t>58981152</t>
  </si>
  <si>
    <t>recyklát asfaltový frakce 0/8 R-materiál</t>
  </si>
  <si>
    <t>204460952</t>
  </si>
  <si>
    <t>(130+90)*0,65*0,1*1,1*2,5</t>
  </si>
  <si>
    <t>116</t>
  </si>
  <si>
    <t>5999010010</t>
  </si>
  <si>
    <t>Vyjmutí a snesení konstrukcí nebo dílů hmotnosti do 10 t</t>
  </si>
  <si>
    <t>756859674</t>
  </si>
  <si>
    <t>(209+476)*0,598+(214+180+29)*0,316+2*18,225+14,54</t>
  </si>
  <si>
    <t>117</t>
  </si>
  <si>
    <t>5999015010</t>
  </si>
  <si>
    <t>Vložení konstrukcí nebo dílů hmotnosti do 10 t</t>
  </si>
  <si>
    <t>359791471</t>
  </si>
  <si>
    <t>2*18,225+14,54</t>
  </si>
  <si>
    <t>118</t>
  </si>
  <si>
    <t>R1</t>
  </si>
  <si>
    <t>Demontáž vodního jeřábu vč. základu</t>
  </si>
  <si>
    <t>kpl</t>
  </si>
  <si>
    <t>-840692952</t>
  </si>
  <si>
    <t>OST</t>
  </si>
  <si>
    <t>Ostatní</t>
  </si>
  <si>
    <t>119</t>
  </si>
  <si>
    <t>7590915010</t>
  </si>
  <si>
    <t>Montáž výkolejky bez návěstního tělesa se zámkem jednoduchým</t>
  </si>
  <si>
    <t>512</t>
  </si>
  <si>
    <t>513006317</t>
  </si>
  <si>
    <t>120</t>
  </si>
  <si>
    <t>7590917010</t>
  </si>
  <si>
    <t>Demontáž výkolejky bez návěstního tělesa se zámkem jednoduchým</t>
  </si>
  <si>
    <t>-29623508</t>
  </si>
  <si>
    <t>121</t>
  </si>
  <si>
    <t>9901000300</t>
  </si>
  <si>
    <t>Doprava obousměrná (např. dodávek z vlastních zásob zhotovitele nebo objednatele nebo výzisku) mechanizací o nosnosti do 3,5 t elektrosoučástek, montážního materiálu, kameniva, písku, dlažebních kostek, suti, atd. do 30 km</t>
  </si>
  <si>
    <t>1210257996</t>
  </si>
  <si>
    <t>Poznámka k položce:_x000d_
Měrnou jednotkou je kus stroje._x000d_
plastové současti na skládku</t>
  </si>
  <si>
    <t>122</t>
  </si>
  <si>
    <t>9902100100</t>
  </si>
  <si>
    <t>Doprava obousměrná (např. dodávek z vlastních zásob zhotovitele nebo objednatele nebo výzisku) mechanizací o nosnosti přes 3,5 t sypanin (kameniva, písku, suti, dlažebních kostek, atd.) do 10 km</t>
  </si>
  <si>
    <t>-1522837305</t>
  </si>
  <si>
    <t>Poznámka k položce:_x000d_
Měrnou jednotkou je t přepravovaného materiálu._x000d_
beton na stavbu</t>
  </si>
  <si>
    <t>123</t>
  </si>
  <si>
    <t>9902100200</t>
  </si>
  <si>
    <t>Doprava obousměrná (např. dodávek z vlastních zásob zhotovitele nebo objednatele nebo výzisku) mechanizací o nosnosti přes 3,5 t sypanin (kameniva, písku, suti, dlažebních kostek, atd.) do 20 km</t>
  </si>
  <si>
    <t>1894191897</t>
  </si>
  <si>
    <t>Poznámka k položce:_x000d_
Měrnou jednotkou je t přepravovaného materiálu._x000d_
předpokl. Šumbor</t>
  </si>
  <si>
    <t>"kolej" (16*1,707+610*1,919+482*1,903)*1,808</t>
  </si>
  <si>
    <t>"výhybky" (2*63+51)*2/3*1,808</t>
  </si>
  <si>
    <t>"stezky" 33*1,8</t>
  </si>
  <si>
    <t>"sypané nástupiště" 269*1,8</t>
  </si>
  <si>
    <t>"odtěžení zásypu z nástupiště tischer" 58*1,8</t>
  </si>
  <si>
    <t>"odpočet pro zásyp nástupišť" -88*1,8</t>
  </si>
  <si>
    <t>"bet. pražce" 1016*0,265</t>
  </si>
  <si>
    <t>124</t>
  </si>
  <si>
    <t>199643179</t>
  </si>
  <si>
    <t>Poznámka k položce:_x000d_
Měrnou jednotkou je t přepravovaného materiálu._x000d_
asfalt. recyklát na stavbu</t>
  </si>
  <si>
    <t>125</t>
  </si>
  <si>
    <t>9902100400</t>
  </si>
  <si>
    <t>Doprava obousměrná (např. dodávek z vlastních zásob zhotovitele nebo objednatele nebo výzisku) mechanizací o nosnosti přes 3,5 t sypanin (kameniva, písku, suti, dlažebních kostek, atd.) do 40 km</t>
  </si>
  <si>
    <t>-57949914</t>
  </si>
  <si>
    <t>Poznámka k položce:_x000d_
Měrnou jednotkou je t přepravovaného materiálu._x000d_
doprava kameniva (předpokl. Košťálov)</t>
  </si>
  <si>
    <t>126</t>
  </si>
  <si>
    <t>1876290547</t>
  </si>
  <si>
    <t>Poznámka k položce:_x000d_
Měrnou jednotkou je t přepravovaného materiálu._x000d_
lokálně znečištěné kamenivo na skládku (přepokl. Lodín)</t>
  </si>
  <si>
    <t>(2*63+51)*1/3*1,808</t>
  </si>
  <si>
    <t>127</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</si>
  <si>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</si>
  <si>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</si>
  <si>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1852183220</t>
  </si>
  <si>
    <t>Poznámka k položce:_x000d_
Měrnou jednotkou je t přepravovaného materiálu._x000d_
předpoklad</t>
  </si>
  <si>
    <t>"TISCHER B užitá" 184*0,149</t>
  </si>
  <si>
    <t>128</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</si>
  <si>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</si>
  <si>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</si>
  <si>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-1793491453</t>
  </si>
  <si>
    <t>"kolejnice užité S49" (32+1196-995,44+964+152+150-4*12,5)*0,04943</t>
  </si>
  <si>
    <t>"pražce užité SB6/SB8" (875+789)*0,293</t>
  </si>
  <si>
    <t>"užité úložné bloky U65 z žst. Bohuslavice" 446*0,132</t>
  </si>
  <si>
    <t>129</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</si>
  <si>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</si>
  <si>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</si>
  <si>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-228764179</t>
  </si>
  <si>
    <t>Poznámka k položce:_x000d_
Měrnou jednotkou je t přepravovaného materiálu._x000d_
dř. pražce, drobné kolejivo a pražcové kotvy na stavbu</t>
  </si>
  <si>
    <t>1,236+0,204+0,059+0,004+0,002+0,05+0,009+0,009+7,823+0,577+0,057+0,033+0,012+0,004+0,007+0,431+24,429+0,876+0,669+0,540+0,201+2,226+0,654+0,064</t>
  </si>
  <si>
    <t>0,032+0,018</t>
  </si>
  <si>
    <t>130</t>
  </si>
  <si>
    <t>1581965996</t>
  </si>
  <si>
    <t>Poznámka k položce:_x000d_
Měrnou jednotkou je t přepravovaného materiálu._x000d_
dř. pražce na skládku (Pce)</t>
  </si>
  <si>
    <t>"dřevěné příčné" 628*0,08</t>
  </si>
  <si>
    <t>"dřevěné výhybkové" 24,429</t>
  </si>
  <si>
    <t>131</t>
  </si>
  <si>
    <t>-441951299</t>
  </si>
  <si>
    <t>Poznámka k položce:_x000d_
jazyky a opornice na stavbu</t>
  </si>
  <si>
    <t>4*0,63+4*0,665</t>
  </si>
  <si>
    <t>132</t>
  </si>
  <si>
    <t>9902900200</t>
  </si>
  <si>
    <t>Naložení objemnějšího kusového materiálu, vybouraných hmot</t>
  </si>
  <si>
    <t>1795269770</t>
  </si>
  <si>
    <t>Poznámka k položce:_x000d_
užité kolejnice S49, pražce SB6/8, TISCHER B a podložky, jazyky a opornice</t>
  </si>
  <si>
    <t>650,622</t>
  </si>
  <si>
    <t>133</t>
  </si>
  <si>
    <t>9903200100</t>
  </si>
  <si>
    <t>Přeprava mechanizace na místo prováděných prací o hmotnosti přes 12 t přes 50 do 100 km</t>
  </si>
  <si>
    <t>-597787337</t>
  </si>
  <si>
    <t>Poznámka k položce:_x000d_
1xASP,1xSSP,2xdvoucestný bagr, 1xLoko+vozy</t>
  </si>
  <si>
    <t>134</t>
  </si>
  <si>
    <t>9909000100</t>
  </si>
  <si>
    <t>Poplatek za uložení suti nebo hmot na oficiální skládku</t>
  </si>
  <si>
    <t>1362858503</t>
  </si>
  <si>
    <t>135</t>
  </si>
  <si>
    <t>9909000200</t>
  </si>
  <si>
    <t>Poplatek za uložení nebezpečného odpadu na oficiální skládku</t>
  </si>
  <si>
    <t>-314586583</t>
  </si>
  <si>
    <t>136</t>
  </si>
  <si>
    <t>9909000300</t>
  </si>
  <si>
    <t>Poplatek za likvidaci dřevěných kolejnicových podpor</t>
  </si>
  <si>
    <t>-1241229055</t>
  </si>
  <si>
    <t>137</t>
  </si>
  <si>
    <t>9909000400</t>
  </si>
  <si>
    <t>Poplatek za likvidaci plastových součástí</t>
  </si>
  <si>
    <t>982425039</t>
  </si>
  <si>
    <t>(1016+628)*0,000486+0,1</t>
  </si>
  <si>
    <t>138</t>
  </si>
  <si>
    <t>9909000500</t>
  </si>
  <si>
    <t>Poplatek uložení odpadu betonových prefabrikátů</t>
  </si>
  <si>
    <t>1720901791</t>
  </si>
  <si>
    <t>"bet. základ z vodního jeřábu" 2*2,5</t>
  </si>
  <si>
    <t>SO 02 - Oprava a izolace propustku v ev. km 25,116</t>
  </si>
  <si>
    <t xml:space="preserve">    1 - Zemní práce</t>
  </si>
  <si>
    <t xml:space="preserve">    2 - Zakládání</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</si>
  <si>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</si>
  <si>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</si>
  <si>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</si>
  <si>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</si>
  <si>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</si>
  <si>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</si>
  <si>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</si>
  <si>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</si>
  <si>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Zemní práce</t>
  </si>
  <si>
    <t>111251101</t>
  </si>
  <si>
    <t>Odstranění křovin a stromů průměru kmene do 100 mm i s kořeny sklonu terénu do 1:5 z celkové plochy do 100 m2 strojně</t>
  </si>
  <si>
    <t>CS ÚRS 2020 02</t>
  </si>
  <si>
    <t>111209111</t>
  </si>
  <si>
    <t>Spálení proutí a klestu</t>
  </si>
  <si>
    <t>113107530</t>
  </si>
  <si>
    <t>Odstranění podkladu z betonu prostého tl 100 mm při překopech strojně pl přes 15 m2</t>
  </si>
  <si>
    <t>6*(0,6+5+0,6) "odstranění původní ochrany vč. izolace"</t>
  </si>
  <si>
    <t>122252501</t>
  </si>
  <si>
    <t>Odkopávky a prokopávky nezapažené pro spodní stavbu železnic v hornině třídy těžitelnosti I, skupiny 3 objem do 100 m3 strojně</t>
  </si>
  <si>
    <t>6*5*0,6 "délka most, šířka, hloubka mostu"</t>
  </si>
  <si>
    <t>6*6*0,6 "předpolí"</t>
  </si>
  <si>
    <t>174111311</t>
  </si>
  <si>
    <t>Zásyp sypaninou se zhutněním přes 3 m3 pro spodní stavbu železnic</t>
  </si>
  <si>
    <t>6*6*0,5 "předpolí"</t>
  </si>
  <si>
    <t>58344155</t>
  </si>
  <si>
    <t>štěrkodrť frakce 0/22</t>
  </si>
  <si>
    <t>36*1,5</t>
  </si>
  <si>
    <t>162701105</t>
  </si>
  <si>
    <t>Vodorovné přemístění do 10000 m výkopku/sypaniny z horniny tř. 1 až 4</t>
  </si>
  <si>
    <t>39,600</t>
  </si>
  <si>
    <t>167101101</t>
  </si>
  <si>
    <t>Nakládání výkopku z hornin tř. 1 až 4 do 100 m3</t>
  </si>
  <si>
    <t>Zakládání</t>
  </si>
  <si>
    <t>Vodorovné konstrukce</t>
  </si>
  <si>
    <t>451315125</t>
  </si>
  <si>
    <t>Podkladní nebo výplňová vrstva z betonu C 16/20 tl do 150 mm</t>
  </si>
  <si>
    <t>(6*5)+(6*7) "spádový vyrovnávací beton"</t>
  </si>
  <si>
    <t>465513156</t>
  </si>
  <si>
    <t>Dlažba svahu u opěr z upraveného lomového žulového kamene tl 200 mm do lože C 25/30 pl do 10 m2</t>
  </si>
  <si>
    <t>2*0,8*0,8 "odláždění výtoku drenáže"</t>
  </si>
  <si>
    <t>Úpravy povrchů, podlahy a osazování výplní</t>
  </si>
  <si>
    <t>628195011</t>
  </si>
  <si>
    <t>Očištění ocel konstrukcí od usazenin</t>
  </si>
  <si>
    <t xml:space="preserve">12  "zábradlí a kabelový žlab"</t>
  </si>
  <si>
    <t>628612201</t>
  </si>
  <si>
    <t>Nátěr mostního zábradlí polyuretanový jednonásobný vrchní</t>
  </si>
  <si>
    <t>12*2 "dvojnásobný nátěr zábradlí a kabelový žlab"</t>
  </si>
  <si>
    <t>Trubní vedení</t>
  </si>
  <si>
    <t>212792212</t>
  </si>
  <si>
    <t>Odvodnění mostní opěry - drenážní flexibilní plastové potrubí DN 160</t>
  </si>
  <si>
    <t>2*9 "příčné odvodnění"</t>
  </si>
  <si>
    <t>212972113</t>
  </si>
  <si>
    <t>Opláštění drenážních trub filtrační textilií DN 160</t>
  </si>
  <si>
    <t>877315231</t>
  </si>
  <si>
    <t>Montáž víčka z tvrdého PVC-systém KG DN 160</t>
  </si>
  <si>
    <t>28611722</t>
  </si>
  <si>
    <t>víčko kanalizace plastové KG DN 160</t>
  </si>
  <si>
    <t>Ostatní konstrukce a práce, bourání</t>
  </si>
  <si>
    <t>919726126</t>
  </si>
  <si>
    <t>Geotextilie pro ochranu, separaci a filtraci netkaná měrná hmotnost do 1200 g/m2</t>
  </si>
  <si>
    <t>3*(72) "podkladní a 2 x ochranná vrstva"</t>
  </si>
  <si>
    <t>985131311</t>
  </si>
  <si>
    <t>Ruční dočištění ploch stěn, rubu kleneb a podlah ocelových kartáči</t>
  </si>
  <si>
    <t>10,2 "římsy"</t>
  </si>
  <si>
    <t>(4*6*0,5) "římsy křídel"</t>
  </si>
  <si>
    <t>985311111</t>
  </si>
  <si>
    <t>Reprofilace stěn cementovými sanačními maltami tl 10 mm</t>
  </si>
  <si>
    <t>(0,6+0,6)*6 "reprofilace vnějších ploch říms"</t>
  </si>
  <si>
    <t>985311112</t>
  </si>
  <si>
    <t>Reprofilace stěn cementovými sanačními maltami tl 20 mm</t>
  </si>
  <si>
    <t xml:space="preserve">(6*0,85)*2 "reprofilace  říms"</t>
  </si>
  <si>
    <t>997</t>
  </si>
  <si>
    <t>Přesun sutě</t>
  </si>
  <si>
    <t>998</t>
  </si>
  <si>
    <t>Přesun hmot</t>
  </si>
  <si>
    <t>998212111</t>
  </si>
  <si>
    <t>Přesun hmot pro mosty zděné, monolitické betonové nebo ocelové v do 20 m</t>
  </si>
  <si>
    <t>998212191</t>
  </si>
  <si>
    <t>Příplatek k přesunu hmot pro mosty zděné nebo monolitické za zvětšený přesun do 1000 m</t>
  </si>
  <si>
    <t>80,869*0,2 "Přepočtené koeficientem množství</t>
  </si>
  <si>
    <t>PSV</t>
  </si>
  <si>
    <t>Práce a dodávky PSV</t>
  </si>
  <si>
    <t>711</t>
  </si>
  <si>
    <t>Izolace proti vodě, vlhkosti a plynům</t>
  </si>
  <si>
    <t>711311001</t>
  </si>
  <si>
    <t>Provedení hydroizolace mostovek za studena lakem asfaltovým penetračním</t>
  </si>
  <si>
    <t>11163150</t>
  </si>
  <si>
    <t>lak penetrační asfaltový</t>
  </si>
  <si>
    <t>Poznámka k položce:_x000d_
Poznámka k položce: Spotřeba 0,3-0,4kg/m2</t>
  </si>
  <si>
    <t>148,8*0,0003 "Přepočtené koeficientem množství</t>
  </si>
  <si>
    <t>711341564</t>
  </si>
  <si>
    <t>Provedení hydroizolace mostovek pásy přitavením NAIP</t>
  </si>
  <si>
    <t>Poznámka k položce:_x000d_
Poznámka k položce: Schválený systém SŽ s.o.</t>
  </si>
  <si>
    <t>144 "72 m2 ve vrstvě"</t>
  </si>
  <si>
    <t>62853000</t>
  </si>
  <si>
    <t>pás asfaltový samolepicí modifikovaný SBS tl 3,6mm s vložkou ze skleněné tkaniny se spalitelnou fólií nebo jemnozrnný minerálním posypem nebo textilií na horním povrchu</t>
  </si>
  <si>
    <t>144*1,1 "Přepočtené koeficientem množství</t>
  </si>
  <si>
    <t>711691275</t>
  </si>
  <si>
    <t>Připevnění hydroizolace podchodů pásky rozvinuté šířky 50 mm</t>
  </si>
  <si>
    <t>6*2</t>
  </si>
  <si>
    <t>13756650.R</t>
  </si>
  <si>
    <t>Nerezová tyč plochá 40x5 mm</t>
  </si>
  <si>
    <t>283000003R</t>
  </si>
  <si>
    <t>hřeby 3,7 x 40 mm</t>
  </si>
  <si>
    <t>100 kus</t>
  </si>
  <si>
    <t>283000004R</t>
  </si>
  <si>
    <t>podložky montážní 1 bal. = 36 ks</t>
  </si>
  <si>
    <t>balení</t>
  </si>
  <si>
    <t>VON - Vedlejší a ostatní náklady</t>
  </si>
  <si>
    <t>VRN - Vedlejší rozpočtové náklady</t>
  </si>
  <si>
    <t>VRN</t>
  </si>
  <si>
    <t>Vedlejší rozpočtové náklady</t>
  </si>
  <si>
    <t>011101001</t>
  </si>
  <si>
    <t>Finanční náklady pojistné</t>
  </si>
  <si>
    <t>soubor</t>
  </si>
  <si>
    <t>2121635206</t>
  </si>
  <si>
    <t>Poznámka k položce:_x000d_
Základna pro výpočet - ZRN</t>
  </si>
  <si>
    <t>021201001</t>
  </si>
  <si>
    <t>Průzkumné práce pro opravy Průzkum výskytu škodlivin kontaminace kameniva ropnými látkami</t>
  </si>
  <si>
    <t>635774583</t>
  </si>
  <si>
    <t>022101011</t>
  </si>
  <si>
    <t>Geodetické práce Geodetické práce v průběhu opravy</t>
  </si>
  <si>
    <t>-1773665171</t>
  </si>
  <si>
    <t>022121001</t>
  </si>
  <si>
    <t>Geodetické práce Diagnostika technické infrastruktury Vytýčení trasy inženýrských sítí</t>
  </si>
  <si>
    <t>1166955632</t>
  </si>
  <si>
    <t>Poznámka k položce:_x000d_
Základna pro výpočet - dotyčné práce</t>
  </si>
  <si>
    <t>023131001</t>
  </si>
  <si>
    <t>Projektové práce Dokumentace skutečného provedení železničního svršku a spodku</t>
  </si>
  <si>
    <t>470256874</t>
  </si>
  <si>
    <t>024101401</t>
  </si>
  <si>
    <t>Inženýrská činnost koordinační a kompletační činnost</t>
  </si>
  <si>
    <t>1619149528</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</si>
  <si>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</si>
  <si>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</si>
  <si>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-2140696881</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</si>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</sst>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D274"/>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4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5" borderId="23" xfId="0" applyFont="1" applyFill="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851563" style="1" customWidth="1"/>
    <col min="2" max="2" width="1.710938" style="1" customWidth="1"/>
    <col min="3" max="3" width="4.421875" style="1" customWidth="1"/>
    <col min="4" max="4" width="2.851563" style="1" customWidth="1"/>
    <col min="5" max="5" width="2.851563" style="1" customWidth="1"/>
    <col min="6" max="6" width="2.851563" style="1" customWidth="1"/>
    <col min="7" max="7" width="2.851563" style="1" customWidth="1"/>
    <col min="8" max="8" width="2.851563" style="1" customWidth="1"/>
    <col min="9" max="9" width="2.851563" style="1" customWidth="1"/>
    <col min="10" max="10" width="2.851563" style="1" customWidth="1"/>
    <col min="11" max="11" width="2.851563" style="1" customWidth="1"/>
    <col min="12" max="12" width="2.851563" style="1" customWidth="1"/>
    <col min="13" max="13" width="2.851563" style="1" customWidth="1"/>
    <col min="14" max="14" width="2.851563" style="1" customWidth="1"/>
    <col min="15" max="15" width="2.851563" style="1" customWidth="1"/>
    <col min="16" max="16" width="2.851563" style="1" customWidth="1"/>
    <col min="17" max="17" width="2.851563" style="1" customWidth="1"/>
    <col min="18" max="18" width="2.851563" style="1" customWidth="1"/>
    <col min="19" max="19" width="2.851563" style="1" customWidth="1"/>
    <col min="20" max="20" width="2.851563" style="1" customWidth="1"/>
    <col min="21" max="21" width="2.851563" style="1" customWidth="1"/>
    <col min="22" max="22" width="2.851563" style="1" customWidth="1"/>
    <col min="23" max="23" width="2.851563" style="1" customWidth="1"/>
    <col min="24" max="24" width="2.851563" style="1" customWidth="1"/>
    <col min="25" max="25" width="2.851563" style="1" customWidth="1"/>
    <col min="26" max="26" width="2.851563" style="1" customWidth="1"/>
    <col min="27" max="27" width="2.851563" style="1" customWidth="1"/>
    <col min="28" max="28" width="2.851563" style="1" customWidth="1"/>
    <col min="29" max="29" width="2.851563" style="1" customWidth="1"/>
    <col min="30" max="30" width="2.851563" style="1" customWidth="1"/>
    <col min="31" max="31" width="2.851563" style="1" customWidth="1"/>
    <col min="32" max="32" width="2.851563" style="1" customWidth="1"/>
    <col min="33" max="33" width="2.851563" style="1" customWidth="1"/>
    <col min="34" max="34" width="3.574219" style="1" customWidth="1"/>
    <col min="35" max="35" width="42.28125" style="1" customWidth="1"/>
    <col min="36" max="36" width="2.574219" style="1" customWidth="1"/>
    <col min="37" max="37" width="2.574219" style="1" customWidth="1"/>
    <col min="38" max="38" width="8.851563" style="1" customWidth="1"/>
    <col min="39" max="39" width="3.574219" style="1" customWidth="1"/>
    <col min="40" max="40" width="14.28125" style="1" customWidth="1"/>
    <col min="41" max="41" width="8.003906" style="1" customWidth="1"/>
    <col min="42" max="42" width="4.421875" style="1" customWidth="1"/>
    <col min="43" max="43" width="16.71094" style="1" customWidth="1"/>
    <col min="44" max="44" width="14.57422" style="1" customWidth="1"/>
    <col min="45" max="45" width="27.71094" style="1" hidden="1" customWidth="1"/>
    <col min="46" max="46" width="27.71094" style="1" hidden="1" customWidth="1"/>
    <col min="47" max="47" width="27.71094" style="1" hidden="1" customWidth="1"/>
    <col min="48" max="48" width="23.14063" style="1" hidden="1" customWidth="1"/>
    <col min="49" max="49" width="23.14063" style="1" hidden="1" customWidth="1"/>
    <col min="50" max="50" width="26.71094" style="1" hidden="1" customWidth="1"/>
    <col min="51" max="51" width="26.71094" style="1" hidden="1" customWidth="1"/>
    <col min="52" max="52" width="23.14063" style="1" hidden="1" customWidth="1"/>
    <col min="53" max="53" width="20.57422" style="1" hidden="1" customWidth="1"/>
    <col min="54" max="54" width="26.71094" style="1" hidden="1" customWidth="1"/>
    <col min="55" max="55" width="23.14063" style="1" hidden="1" customWidth="1"/>
    <col min="56" max="56" width="20.57422" style="1" hidden="1" customWidth="1"/>
    <col min="57" max="57" width="71.14063" style="1" customWidth="1"/>
    <col min="71" max="71" width="9.140625" style="1" hidden="1"/>
    <col min="72" max="72" width="9.140625" style="1" hidden="1"/>
    <col min="73" max="73" width="9.140625" style="1" hidden="1"/>
    <col min="74" max="74" width="9.140625" style="1" hidden="1"/>
    <col min="75" max="75" width="9.140625" style="1" hidden="1"/>
    <col min="76" max="76" width="9.140625" style="1" hidden="1"/>
    <col min="77" max="77" width="9.140625" style="1" hidden="1"/>
    <col min="78" max="78" width="9.140625" style="1" hidden="1"/>
    <col min="79" max="79" width="9.140625" style="1" hidden="1"/>
    <col min="80" max="80" width="9.140625" style="1" hidden="1"/>
    <col min="81" max="81" width="9.140625" style="1" hidden="1"/>
    <col min="82" max="82" width="9.140625" style="1" hidden="1"/>
    <col min="83" max="83" width="9.140625" style="1" hidden="1"/>
    <col min="84" max="84" width="9.140625" style="1" hidden="1"/>
    <col min="85" max="85" width="9.140625" style="1" hidden="1"/>
    <col min="86" max="86" width="9.140625" style="1" hidden="1"/>
    <col min="87" max="87" width="9.140625" style="1" hidden="1"/>
    <col min="88" max="88" width="9.140625" style="1" hidden="1"/>
    <col min="89" max="89" width="9.140625" style="1" hidden="1"/>
    <col min="90" max="90" width="9.140625" style="1" hidden="1"/>
    <col min="91" max="91" width="9.140625"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22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19</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22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19</v>
      </c>
      <c r="AO20" s="22"/>
      <c r="AP20" s="22"/>
      <c r="AQ20" s="22"/>
      <c r="AR20" s="20"/>
      <c r="BE20" s="31"/>
      <c r="BS20" s="17" t="s">
        <v>31</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33</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8" customHeight="1">
      <c r="B23" s="21"/>
      <c r="C23" s="22"/>
      <c r="D23" s="22"/>
      <c r="E23" s="36" t="s">
        <v>34</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48</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64020166</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Oprava kolejí a výhybek v žst. Kopidlno</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9. 7. 2020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6" customHeight="1">
      <c r="A49" s="38"/>
      <c r="B49" s="39"/>
      <c r="C49" s="32" t="s">
        <v>25</v>
      </c>
      <c r="D49" s="40"/>
      <c r="E49" s="40"/>
      <c r="F49" s="40"/>
      <c r="G49" s="40"/>
      <c r="H49" s="40"/>
      <c r="I49" s="40"/>
      <c r="J49" s="40"/>
      <c r="K49" s="40"/>
      <c r="L49" s="64" t="str">
        <f>IF(E11= "","",E11)</f>
        <v xml:space="preserve"> </v>
      </c>
      <c r="M49" s="40"/>
      <c r="N49" s="40"/>
      <c r="O49" s="40"/>
      <c r="P49" s="40"/>
      <c r="Q49" s="40"/>
      <c r="R49" s="40"/>
      <c r="S49" s="40"/>
      <c r="T49" s="40"/>
      <c r="U49" s="40"/>
      <c r="V49" s="40"/>
      <c r="W49" s="40"/>
      <c r="X49" s="40"/>
      <c r="Y49" s="40"/>
      <c r="Z49" s="40"/>
      <c r="AA49" s="40"/>
      <c r="AB49" s="40"/>
      <c r="AC49" s="40"/>
      <c r="AD49" s="40"/>
      <c r="AE49" s="40"/>
      <c r="AF49" s="40"/>
      <c r="AG49" s="40"/>
      <c r="AH49" s="40"/>
      <c r="AI49" s="32" t="s">
        <v>30</v>
      </c>
      <c r="AJ49" s="40"/>
      <c r="AK49" s="40"/>
      <c r="AL49" s="40"/>
      <c r="AM49" s="73" t="str">
        <f>IF(E17="","",E17)</f>
        <v xml:space="preserve"> </v>
      </c>
      <c r="AN49" s="64"/>
      <c r="AO49" s="64"/>
      <c r="AP49" s="64"/>
      <c r="AQ49" s="40"/>
      <c r="AR49" s="44"/>
      <c r="AS49" s="74" t="s">
        <v>49</v>
      </c>
      <c r="AT49" s="75"/>
      <c r="AU49" s="76"/>
      <c r="AV49" s="76"/>
      <c r="AW49" s="76"/>
      <c r="AX49" s="76"/>
      <c r="AY49" s="76"/>
      <c r="AZ49" s="76"/>
      <c r="BA49" s="76"/>
      <c r="BB49" s="76"/>
      <c r="BC49" s="76"/>
      <c r="BD49" s="77"/>
      <c r="BE49" s="38"/>
    </row>
    <row r="50" s="2" customFormat="1" ht="15.6" customHeight="1">
      <c r="A50" s="38"/>
      <c r="B50" s="39"/>
      <c r="C50" s="32" t="s">
        <v>28</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32</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50</v>
      </c>
      <c r="D52" s="87"/>
      <c r="E52" s="87"/>
      <c r="F52" s="87"/>
      <c r="G52" s="87"/>
      <c r="H52" s="88"/>
      <c r="I52" s="89" t="s">
        <v>51</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52</v>
      </c>
      <c r="AH52" s="87"/>
      <c r="AI52" s="87"/>
      <c r="AJ52" s="87"/>
      <c r="AK52" s="87"/>
      <c r="AL52" s="87"/>
      <c r="AM52" s="87"/>
      <c r="AN52" s="89" t="s">
        <v>53</v>
      </c>
      <c r="AO52" s="87"/>
      <c r="AP52" s="87"/>
      <c r="AQ52" s="91" t="s">
        <v>54</v>
      </c>
      <c r="AR52" s="44"/>
      <c r="AS52" s="92" t="s">
        <v>55</v>
      </c>
      <c r="AT52" s="93" t="s">
        <v>56</v>
      </c>
      <c r="AU52" s="93" t="s">
        <v>57</v>
      </c>
      <c r="AV52" s="93" t="s">
        <v>58</v>
      </c>
      <c r="AW52" s="93" t="s">
        <v>59</v>
      </c>
      <c r="AX52" s="93" t="s">
        <v>60</v>
      </c>
      <c r="AY52" s="93" t="s">
        <v>61</v>
      </c>
      <c r="AZ52" s="93" t="s">
        <v>62</v>
      </c>
      <c r="BA52" s="93" t="s">
        <v>63</v>
      </c>
      <c r="BB52" s="93" t="s">
        <v>64</v>
      </c>
      <c r="BC52" s="93" t="s">
        <v>65</v>
      </c>
      <c r="BD52" s="94" t="s">
        <v>66</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67</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ROUND(SUM(AG55:AG57),2)</f>
        <v>0</v>
      </c>
      <c r="AH54" s="101"/>
      <c r="AI54" s="101"/>
      <c r="AJ54" s="101"/>
      <c r="AK54" s="101"/>
      <c r="AL54" s="101"/>
      <c r="AM54" s="101"/>
      <c r="AN54" s="102">
        <f>SUM(AG54,AT54)</f>
        <v>0</v>
      </c>
      <c r="AO54" s="102"/>
      <c r="AP54" s="102"/>
      <c r="AQ54" s="103" t="s">
        <v>19</v>
      </c>
      <c r="AR54" s="104"/>
      <c r="AS54" s="105">
        <f>ROUND(SUM(AS55:AS57),2)</f>
        <v>0</v>
      </c>
      <c r="AT54" s="106">
        <f>ROUND(SUM(AV54:AW54),2)</f>
        <v>0</v>
      </c>
      <c r="AU54" s="107">
        <f>ROUND(SUM(AU55:AU57),5)</f>
        <v>0</v>
      </c>
      <c r="AV54" s="106">
        <f>ROUND(AZ54*L29,2)</f>
        <v>0</v>
      </c>
      <c r="AW54" s="106">
        <f>ROUND(BA54*L30,2)</f>
        <v>0</v>
      </c>
      <c r="AX54" s="106">
        <f>ROUND(BB54*L29,2)</f>
        <v>0</v>
      </c>
      <c r="AY54" s="106">
        <f>ROUND(BC54*L30,2)</f>
        <v>0</v>
      </c>
      <c r="AZ54" s="106">
        <f>ROUND(SUM(AZ55:AZ57),2)</f>
        <v>0</v>
      </c>
      <c r="BA54" s="106">
        <f>ROUND(SUM(BA55:BA57),2)</f>
        <v>0</v>
      </c>
      <c r="BB54" s="106">
        <f>ROUND(SUM(BB55:BB57),2)</f>
        <v>0</v>
      </c>
      <c r="BC54" s="106">
        <f>ROUND(SUM(BC55:BC57),2)</f>
        <v>0</v>
      </c>
      <c r="BD54" s="108">
        <f>ROUND(SUM(BD55:BD57),2)</f>
        <v>0</v>
      </c>
      <c r="BE54" s="6"/>
      <c r="BS54" s="109" t="s">
        <v>68</v>
      </c>
      <c r="BT54" s="109" t="s">
        <v>69</v>
      </c>
      <c r="BU54" s="110" t="s">
        <v>70</v>
      </c>
      <c r="BV54" s="109" t="s">
        <v>71</v>
      </c>
      <c r="BW54" s="109" t="s">
        <v>5</v>
      </c>
      <c r="BX54" s="109" t="s">
        <v>72</v>
      </c>
      <c r="CL54" s="109" t="s">
        <v>19</v>
      </c>
    </row>
    <row r="55" s="7" customFormat="1" ht="14.4" customHeight="1">
      <c r="A55" s="111" t="s">
        <v>73</v>
      </c>
      <c r="B55" s="112"/>
      <c r="C55" s="113"/>
      <c r="D55" s="114" t="s">
        <v>74</v>
      </c>
      <c r="E55" s="114"/>
      <c r="F55" s="114"/>
      <c r="G55" s="114"/>
      <c r="H55" s="114"/>
      <c r="I55" s="115"/>
      <c r="J55" s="114" t="s">
        <v>75</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'SO 01 - Železniční svršek...'!J30</f>
        <v>0</v>
      </c>
      <c r="AH55" s="115"/>
      <c r="AI55" s="115"/>
      <c r="AJ55" s="115"/>
      <c r="AK55" s="115"/>
      <c r="AL55" s="115"/>
      <c r="AM55" s="115"/>
      <c r="AN55" s="116">
        <f>SUM(AG55,AT55)</f>
        <v>0</v>
      </c>
      <c r="AO55" s="115"/>
      <c r="AP55" s="115"/>
      <c r="AQ55" s="117" t="s">
        <v>76</v>
      </c>
      <c r="AR55" s="118"/>
      <c r="AS55" s="119">
        <v>0</v>
      </c>
      <c r="AT55" s="120">
        <f>ROUND(SUM(AV55:AW55),2)</f>
        <v>0</v>
      </c>
      <c r="AU55" s="121">
        <f>'SO 01 - Železniční svršek...'!P82</f>
        <v>0</v>
      </c>
      <c r="AV55" s="120">
        <f>'SO 01 - Železniční svršek...'!J33</f>
        <v>0</v>
      </c>
      <c r="AW55" s="120">
        <f>'SO 01 - Železniční svršek...'!J34</f>
        <v>0</v>
      </c>
      <c r="AX55" s="120">
        <f>'SO 01 - Železniční svršek...'!J35</f>
        <v>0</v>
      </c>
      <c r="AY55" s="120">
        <f>'SO 01 - Železniční svršek...'!J36</f>
        <v>0</v>
      </c>
      <c r="AZ55" s="120">
        <f>'SO 01 - Železniční svršek...'!F33</f>
        <v>0</v>
      </c>
      <c r="BA55" s="120">
        <f>'SO 01 - Železniční svršek...'!F34</f>
        <v>0</v>
      </c>
      <c r="BB55" s="120">
        <f>'SO 01 - Železniční svršek...'!F35</f>
        <v>0</v>
      </c>
      <c r="BC55" s="120">
        <f>'SO 01 - Železniční svršek...'!F36</f>
        <v>0</v>
      </c>
      <c r="BD55" s="122">
        <f>'SO 01 - Železniční svršek...'!F37</f>
        <v>0</v>
      </c>
      <c r="BE55" s="7"/>
      <c r="BT55" s="123" t="s">
        <v>77</v>
      </c>
      <c r="BV55" s="123" t="s">
        <v>71</v>
      </c>
      <c r="BW55" s="123" t="s">
        <v>78</v>
      </c>
      <c r="BX55" s="123" t="s">
        <v>5</v>
      </c>
      <c r="CL55" s="123" t="s">
        <v>19</v>
      </c>
      <c r="CM55" s="123" t="s">
        <v>79</v>
      </c>
    </row>
    <row r="56" s="7" customFormat="1" ht="24.6" customHeight="1">
      <c r="A56" s="111" t="s">
        <v>73</v>
      </c>
      <c r="B56" s="112"/>
      <c r="C56" s="113"/>
      <c r="D56" s="114" t="s">
        <v>80</v>
      </c>
      <c r="E56" s="114"/>
      <c r="F56" s="114"/>
      <c r="G56" s="114"/>
      <c r="H56" s="114"/>
      <c r="I56" s="115"/>
      <c r="J56" s="114" t="s">
        <v>81</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'SO 02 - Oprava a izolace ...'!J30</f>
        <v>0</v>
      </c>
      <c r="AH56" s="115"/>
      <c r="AI56" s="115"/>
      <c r="AJ56" s="115"/>
      <c r="AK56" s="115"/>
      <c r="AL56" s="115"/>
      <c r="AM56" s="115"/>
      <c r="AN56" s="116">
        <f>SUM(AG56,AT56)</f>
        <v>0</v>
      </c>
      <c r="AO56" s="115"/>
      <c r="AP56" s="115"/>
      <c r="AQ56" s="117" t="s">
        <v>76</v>
      </c>
      <c r="AR56" s="118"/>
      <c r="AS56" s="119">
        <v>0</v>
      </c>
      <c r="AT56" s="120">
        <f>ROUND(SUM(AV56:AW56),2)</f>
        <v>0</v>
      </c>
      <c r="AU56" s="121">
        <f>'SO 02 - Oprava a izolace ...'!P90</f>
        <v>0</v>
      </c>
      <c r="AV56" s="120">
        <f>'SO 02 - Oprava a izolace ...'!J33</f>
        <v>0</v>
      </c>
      <c r="AW56" s="120">
        <f>'SO 02 - Oprava a izolace ...'!J34</f>
        <v>0</v>
      </c>
      <c r="AX56" s="120">
        <f>'SO 02 - Oprava a izolace ...'!J35</f>
        <v>0</v>
      </c>
      <c r="AY56" s="120">
        <f>'SO 02 - Oprava a izolace ...'!J36</f>
        <v>0</v>
      </c>
      <c r="AZ56" s="120">
        <f>'SO 02 - Oprava a izolace ...'!F33</f>
        <v>0</v>
      </c>
      <c r="BA56" s="120">
        <f>'SO 02 - Oprava a izolace ...'!F34</f>
        <v>0</v>
      </c>
      <c r="BB56" s="120">
        <f>'SO 02 - Oprava a izolace ...'!F35</f>
        <v>0</v>
      </c>
      <c r="BC56" s="120">
        <f>'SO 02 - Oprava a izolace ...'!F36</f>
        <v>0</v>
      </c>
      <c r="BD56" s="122">
        <f>'SO 02 - Oprava a izolace ...'!F37</f>
        <v>0</v>
      </c>
      <c r="BE56" s="7"/>
      <c r="BT56" s="123" t="s">
        <v>77</v>
      </c>
      <c r="BV56" s="123" t="s">
        <v>71</v>
      </c>
      <c r="BW56" s="123" t="s">
        <v>82</v>
      </c>
      <c r="BX56" s="123" t="s">
        <v>5</v>
      </c>
      <c r="CL56" s="123" t="s">
        <v>19</v>
      </c>
      <c r="CM56" s="123" t="s">
        <v>79</v>
      </c>
    </row>
    <row r="57" s="7" customFormat="1" ht="14.4" customHeight="1">
      <c r="A57" s="111" t="s">
        <v>73</v>
      </c>
      <c r="B57" s="112"/>
      <c r="C57" s="113"/>
      <c r="D57" s="114" t="s">
        <v>83</v>
      </c>
      <c r="E57" s="114"/>
      <c r="F57" s="114"/>
      <c r="G57" s="114"/>
      <c r="H57" s="114"/>
      <c r="I57" s="115"/>
      <c r="J57" s="114" t="s">
        <v>84</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'VON - Vedlejší a ostatní ...'!J30</f>
        <v>0</v>
      </c>
      <c r="AH57" s="115"/>
      <c r="AI57" s="115"/>
      <c r="AJ57" s="115"/>
      <c r="AK57" s="115"/>
      <c r="AL57" s="115"/>
      <c r="AM57" s="115"/>
      <c r="AN57" s="116">
        <f>SUM(AG57,AT57)</f>
        <v>0</v>
      </c>
      <c r="AO57" s="115"/>
      <c r="AP57" s="115"/>
      <c r="AQ57" s="117" t="s">
        <v>76</v>
      </c>
      <c r="AR57" s="118"/>
      <c r="AS57" s="124">
        <v>0</v>
      </c>
      <c r="AT57" s="125">
        <f>ROUND(SUM(AV57:AW57),2)</f>
        <v>0</v>
      </c>
      <c r="AU57" s="126">
        <f>'VON - Vedlejší a ostatní ...'!P80</f>
        <v>0</v>
      </c>
      <c r="AV57" s="125">
        <f>'VON - Vedlejší a ostatní ...'!J33</f>
        <v>0</v>
      </c>
      <c r="AW57" s="125">
        <f>'VON - Vedlejší a ostatní ...'!J34</f>
        <v>0</v>
      </c>
      <c r="AX57" s="125">
        <f>'VON - Vedlejší a ostatní ...'!J35</f>
        <v>0</v>
      </c>
      <c r="AY57" s="125">
        <f>'VON - Vedlejší a ostatní ...'!J36</f>
        <v>0</v>
      </c>
      <c r="AZ57" s="125">
        <f>'VON - Vedlejší a ostatní ...'!F33</f>
        <v>0</v>
      </c>
      <c r="BA57" s="125">
        <f>'VON - Vedlejší a ostatní ...'!F34</f>
        <v>0</v>
      </c>
      <c r="BB57" s="125">
        <f>'VON - Vedlejší a ostatní ...'!F35</f>
        <v>0</v>
      </c>
      <c r="BC57" s="125">
        <f>'VON - Vedlejší a ostatní ...'!F36</f>
        <v>0</v>
      </c>
      <c r="BD57" s="127">
        <f>'VON - Vedlejší a ostatní ...'!F37</f>
        <v>0</v>
      </c>
      <c r="BE57" s="7"/>
      <c r="BT57" s="123" t="s">
        <v>77</v>
      </c>
      <c r="BV57" s="123" t="s">
        <v>71</v>
      </c>
      <c r="BW57" s="123" t="s">
        <v>85</v>
      </c>
      <c r="BX57" s="123" t="s">
        <v>5</v>
      </c>
      <c r="CL57" s="123" t="s">
        <v>19</v>
      </c>
      <c r="CM57" s="123" t="s">
        <v>79</v>
      </c>
    </row>
    <row r="58" s="2" customFormat="1" ht="30" customHeight="1">
      <c r="A58" s="38"/>
      <c r="B58" s="39"/>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4"/>
      <c r="AS58" s="38"/>
      <c r="AT58" s="38"/>
      <c r="AU58" s="38"/>
      <c r="AV58" s="38"/>
      <c r="AW58" s="38"/>
      <c r="AX58" s="38"/>
      <c r="AY58" s="38"/>
      <c r="AZ58" s="38"/>
      <c r="BA58" s="38"/>
      <c r="BB58" s="38"/>
      <c r="BC58" s="38"/>
      <c r="BD58" s="38"/>
      <c r="BE58" s="38"/>
    </row>
    <row r="59" s="2" customFormat="1" ht="6.96" customHeight="1">
      <c r="A59" s="38"/>
      <c r="B59" s="59"/>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44"/>
      <c r="AS59" s="38"/>
      <c r="AT59" s="38"/>
      <c r="AU59" s="38"/>
      <c r="AV59" s="38"/>
      <c r="AW59" s="38"/>
      <c r="AX59" s="38"/>
      <c r="AY59" s="38"/>
      <c r="AZ59" s="38"/>
      <c r="BA59" s="38"/>
      <c r="BB59" s="38"/>
      <c r="BC59" s="38"/>
      <c r="BD59" s="38"/>
      <c r="BE59" s="38"/>
    </row>
  </sheetData>
  <sheetProtection sheet="1" formatColumns="0" formatRows="0" objects="1" scenarios="1" spinCount="100000" saltValue="iuO9r9VcG8UL4n8nIOGJsrn5XligYcyCvY1P3ez6Rkb6Z62uuol9OLmOmC4oGKyupP5/6NfB+Os/0gIx3JE5PA==" hashValue="nNNTbSblLp7MMPWtiVqMrxvNW/hQ1D+3ti0ugD1FHCIII+SF8ehpPAiW76JB4rTiY0V18DF1ZMecw0Pl2HnQ/w=="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SO 01 - Železniční svršek...'!C2" display="/"/>
    <hyperlink ref="A56" location="'SO 02 - Oprava a izolace ...'!C2" display="/"/>
    <hyperlink ref="A57"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851563" style="1" customWidth="1"/>
    <col min="2" max="2" width="1.148438" style="1" customWidth="1"/>
    <col min="3" max="3" width="4.421875" style="1" customWidth="1"/>
    <col min="4" max="4" width="4.574219" style="1" customWidth="1"/>
    <col min="5" max="5" width="18.28125" style="1" customWidth="1"/>
    <col min="6" max="6" width="54.42188" style="1" customWidth="1"/>
    <col min="7" max="7" width="8.003906" style="1" customWidth="1"/>
    <col min="8" max="8" width="12.28125" style="1" customWidth="1"/>
    <col min="9" max="9" width="21.57422" style="1" customWidth="1"/>
    <col min="10" max="10" width="21.57422" style="1" customWidth="1"/>
    <col min="11" max="11" width="21.57422" style="1" customWidth="1"/>
    <col min="12" max="12" width="10.00391" style="1" customWidth="1"/>
    <col min="13" max="13" width="11.57422" style="1" hidden="1" customWidth="1"/>
    <col min="14" max="14" width="9.140625" style="1" hidden="1"/>
    <col min="15" max="15" width="15.14063" style="1" hidden="1" customWidth="1"/>
    <col min="16" max="16" width="15.14063" style="1" hidden="1" customWidth="1"/>
    <col min="17" max="17" width="15.14063" style="1" hidden="1" customWidth="1"/>
    <col min="18" max="18" width="15.14063" style="1" hidden="1" customWidth="1"/>
    <col min="19" max="19" width="15.14063" style="1" hidden="1" customWidth="1"/>
    <col min="20" max="20" width="15.14063" style="1" hidden="1" customWidth="1"/>
    <col min="21" max="21" width="17.42188" style="1" hidden="1" customWidth="1"/>
    <col min="22" max="22" width="13.14063" style="1" customWidth="1"/>
    <col min="23" max="23" width="17.42188" style="1" customWidth="1"/>
    <col min="24" max="24" width="13.14063" style="1" customWidth="1"/>
    <col min="25" max="25" width="16.00391" style="1" customWidth="1"/>
    <col min="26" max="26" width="11.71094" style="1" customWidth="1"/>
    <col min="27" max="27" width="16.00391" style="1" customWidth="1"/>
    <col min="28" max="28" width="17.42188" style="1" customWidth="1"/>
    <col min="29" max="29" width="11.71094" style="1" customWidth="1"/>
    <col min="30" max="30" width="16.00391" style="1" customWidth="1"/>
    <col min="31" max="31" width="17.42188"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7" t="s">
        <v>78</v>
      </c>
    </row>
    <row r="3" s="1" customFormat="1" ht="6.96" customHeight="1">
      <c r="B3" s="128"/>
      <c r="C3" s="129"/>
      <c r="D3" s="129"/>
      <c r="E3" s="129"/>
      <c r="F3" s="129"/>
      <c r="G3" s="129"/>
      <c r="H3" s="129"/>
      <c r="I3" s="129"/>
      <c r="J3" s="129"/>
      <c r="K3" s="129"/>
      <c r="L3" s="20"/>
      <c r="AT3" s="17" t="s">
        <v>79</v>
      </c>
    </row>
    <row r="4" s="1" customFormat="1" ht="24.96" customHeight="1">
      <c r="B4" s="20"/>
      <c r="D4" s="130" t="s">
        <v>86</v>
      </c>
      <c r="L4" s="20"/>
      <c r="M4" s="131" t="s">
        <v>10</v>
      </c>
      <c r="AT4" s="17" t="s">
        <v>4</v>
      </c>
    </row>
    <row r="5" s="1" customFormat="1" ht="6.96" customHeight="1">
      <c r="B5" s="20"/>
      <c r="L5" s="20"/>
    </row>
    <row r="6" s="1" customFormat="1" ht="12" customHeight="1">
      <c r="B6" s="20"/>
      <c r="D6" s="132" t="s">
        <v>16</v>
      </c>
      <c r="L6" s="20"/>
    </row>
    <row r="7" s="1" customFormat="1" ht="14.4" customHeight="1">
      <c r="B7" s="20"/>
      <c r="E7" s="133" t="str">
        <f>'Rekapitulace zakázky'!K6</f>
        <v>Oprava kolejí a výhybek v žst. Kopidlno</v>
      </c>
      <c r="F7" s="132"/>
      <c r="G7" s="132"/>
      <c r="H7" s="132"/>
      <c r="L7" s="20"/>
    </row>
    <row r="8" s="2" customFormat="1" ht="12" customHeight="1">
      <c r="A8" s="38"/>
      <c r="B8" s="44"/>
      <c r="C8" s="38"/>
      <c r="D8" s="132" t="s">
        <v>87</v>
      </c>
      <c r="E8" s="38"/>
      <c r="F8" s="38"/>
      <c r="G8" s="38"/>
      <c r="H8" s="38"/>
      <c r="I8" s="38"/>
      <c r="J8" s="38"/>
      <c r="K8" s="38"/>
      <c r="L8" s="134"/>
      <c r="S8" s="38"/>
      <c r="T8" s="38"/>
      <c r="U8" s="38"/>
      <c r="V8" s="38"/>
      <c r="W8" s="38"/>
      <c r="X8" s="38"/>
      <c r="Y8" s="38"/>
      <c r="Z8" s="38"/>
      <c r="AA8" s="38"/>
      <c r="AB8" s="38"/>
      <c r="AC8" s="38"/>
      <c r="AD8" s="38"/>
      <c r="AE8" s="38"/>
    </row>
    <row r="9" s="2" customFormat="1" ht="14.4" customHeight="1">
      <c r="A9" s="38"/>
      <c r="B9" s="44"/>
      <c r="C9" s="38"/>
      <c r="D9" s="38"/>
      <c r="E9" s="135" t="s">
        <v>88</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zakázky'!AN8</f>
        <v>9. 7. 2020</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
        <v>22</v>
      </c>
      <c r="F15" s="38"/>
      <c r="G15" s="38"/>
      <c r="H15" s="38"/>
      <c r="I15" s="132" t="s">
        <v>27</v>
      </c>
      <c r="J15" s="136" t="s">
        <v>19</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28</v>
      </c>
      <c r="E17" s="38"/>
      <c r="F17" s="38"/>
      <c r="G17" s="38"/>
      <c r="H17" s="38"/>
      <c r="I17" s="132" t="s">
        <v>26</v>
      </c>
      <c r="J17" s="33" t="str">
        <f>'Rekapitulace zakázky'!AN13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zakázky'!E14</f>
        <v>Vyplň údaj</v>
      </c>
      <c r="F18" s="136"/>
      <c r="G18" s="136"/>
      <c r="H18" s="136"/>
      <c r="I18" s="132" t="s">
        <v>27</v>
      </c>
      <c r="J18" s="33" t="str">
        <f>'Rekapitulace zakázky'!AN14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30</v>
      </c>
      <c r="E20" s="38"/>
      <c r="F20" s="38"/>
      <c r="G20" s="38"/>
      <c r="H20" s="38"/>
      <c r="I20" s="132" t="s">
        <v>26</v>
      </c>
      <c r="J20" s="136" t="s">
        <v>19</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
        <v>22</v>
      </c>
      <c r="F21" s="38"/>
      <c r="G21" s="38"/>
      <c r="H21" s="38"/>
      <c r="I21" s="132" t="s">
        <v>27</v>
      </c>
      <c r="J21" s="136" t="s">
        <v>19</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32</v>
      </c>
      <c r="E23" s="38"/>
      <c r="F23" s="38"/>
      <c r="G23" s="38"/>
      <c r="H23" s="38"/>
      <c r="I23" s="132" t="s">
        <v>26</v>
      </c>
      <c r="J23" s="136" t="s">
        <v>19</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22</v>
      </c>
      <c r="F24" s="38"/>
      <c r="G24" s="38"/>
      <c r="H24" s="38"/>
      <c r="I24" s="132" t="s">
        <v>27</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33</v>
      </c>
      <c r="E26" s="38"/>
      <c r="F26" s="38"/>
      <c r="G26" s="38"/>
      <c r="H26" s="38"/>
      <c r="I26" s="38"/>
      <c r="J26" s="38"/>
      <c r="K26" s="38"/>
      <c r="L26" s="134"/>
      <c r="S26" s="38"/>
      <c r="T26" s="38"/>
      <c r="U26" s="38"/>
      <c r="V26" s="38"/>
      <c r="W26" s="38"/>
      <c r="X26" s="38"/>
      <c r="Y26" s="38"/>
      <c r="Z26" s="38"/>
      <c r="AA26" s="38"/>
      <c r="AB26" s="38"/>
      <c r="AC26" s="38"/>
      <c r="AD26" s="38"/>
      <c r="AE26" s="38"/>
    </row>
    <row r="27" s="8" customFormat="1" ht="14.4"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35</v>
      </c>
      <c r="E30" s="38"/>
      <c r="F30" s="38"/>
      <c r="G30" s="38"/>
      <c r="H30" s="38"/>
      <c r="I30" s="38"/>
      <c r="J30" s="144">
        <f>ROUND(J82,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37</v>
      </c>
      <c r="G32" s="38"/>
      <c r="H32" s="38"/>
      <c r="I32" s="145" t="s">
        <v>36</v>
      </c>
      <c r="J32" s="145" t="s">
        <v>38</v>
      </c>
      <c r="K32" s="38"/>
      <c r="L32" s="134"/>
      <c r="S32" s="38"/>
      <c r="T32" s="38"/>
      <c r="U32" s="38"/>
      <c r="V32" s="38"/>
      <c r="W32" s="38"/>
      <c r="X32" s="38"/>
      <c r="Y32" s="38"/>
      <c r="Z32" s="38"/>
      <c r="AA32" s="38"/>
      <c r="AB32" s="38"/>
      <c r="AC32" s="38"/>
      <c r="AD32" s="38"/>
      <c r="AE32" s="38"/>
    </row>
    <row r="33" s="2" customFormat="1" ht="14.4" customHeight="1">
      <c r="A33" s="38"/>
      <c r="B33" s="44"/>
      <c r="C33" s="38"/>
      <c r="D33" s="146" t="s">
        <v>39</v>
      </c>
      <c r="E33" s="132" t="s">
        <v>40</v>
      </c>
      <c r="F33" s="147">
        <f>ROUND((SUM(BE82:BE519)),  2)</f>
        <v>0</v>
      </c>
      <c r="G33" s="38"/>
      <c r="H33" s="38"/>
      <c r="I33" s="148">
        <v>0.20999999999999999</v>
      </c>
      <c r="J33" s="147">
        <f>ROUND(((SUM(BE82:BE519))*I33),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41</v>
      </c>
      <c r="F34" s="147">
        <f>ROUND((SUM(BF82:BF519)),  2)</f>
        <v>0</v>
      </c>
      <c r="G34" s="38"/>
      <c r="H34" s="38"/>
      <c r="I34" s="148">
        <v>0.14999999999999999</v>
      </c>
      <c r="J34" s="147">
        <f>ROUND(((SUM(BF82:BF519))*I34),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42</v>
      </c>
      <c r="F35" s="147">
        <f>ROUND((SUM(BG82:BG519)),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43</v>
      </c>
      <c r="F36" s="147">
        <f>ROUND((SUM(BH82:BH519)),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44</v>
      </c>
      <c r="F37" s="147">
        <f>ROUND((SUM(BI82:BI519)),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45</v>
      </c>
      <c r="E39" s="151"/>
      <c r="F39" s="151"/>
      <c r="G39" s="152" t="s">
        <v>46</v>
      </c>
      <c r="H39" s="153" t="s">
        <v>47</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89</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4.4" customHeight="1">
      <c r="A48" s="38"/>
      <c r="B48" s="39"/>
      <c r="C48" s="40"/>
      <c r="D48" s="40"/>
      <c r="E48" s="160" t="str">
        <f>E7</f>
        <v>Oprava kolejí a výhybek v žst. Kopidlno</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87</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4.4" customHeight="1">
      <c r="A50" s="38"/>
      <c r="B50" s="39"/>
      <c r="C50" s="40"/>
      <c r="D50" s="40"/>
      <c r="E50" s="69" t="str">
        <f>E9</f>
        <v>SO 01 - Železniční svršek a spodek</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 xml:space="preserve"> </v>
      </c>
      <c r="G52" s="40"/>
      <c r="H52" s="40"/>
      <c r="I52" s="32" t="s">
        <v>23</v>
      </c>
      <c r="J52" s="72" t="str">
        <f>IF(J12="","",J12)</f>
        <v>9. 7. 2020</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6" customHeight="1">
      <c r="A54" s="38"/>
      <c r="B54" s="39"/>
      <c r="C54" s="32" t="s">
        <v>25</v>
      </c>
      <c r="D54" s="40"/>
      <c r="E54" s="40"/>
      <c r="F54" s="27" t="str">
        <f>E15</f>
        <v xml:space="preserve"> </v>
      </c>
      <c r="G54" s="40"/>
      <c r="H54" s="40"/>
      <c r="I54" s="32" t="s">
        <v>30</v>
      </c>
      <c r="J54" s="36" t="str">
        <f>E21</f>
        <v xml:space="preserve"> </v>
      </c>
      <c r="K54" s="40"/>
      <c r="L54" s="134"/>
      <c r="S54" s="38"/>
      <c r="T54" s="38"/>
      <c r="U54" s="38"/>
      <c r="V54" s="38"/>
      <c r="W54" s="38"/>
      <c r="X54" s="38"/>
      <c r="Y54" s="38"/>
      <c r="Z54" s="38"/>
      <c r="AA54" s="38"/>
      <c r="AB54" s="38"/>
      <c r="AC54" s="38"/>
      <c r="AD54" s="38"/>
      <c r="AE54" s="38"/>
    </row>
    <row r="55" s="2" customFormat="1" ht="15.6" customHeight="1">
      <c r="A55" s="38"/>
      <c r="B55" s="39"/>
      <c r="C55" s="32" t="s">
        <v>28</v>
      </c>
      <c r="D55" s="40"/>
      <c r="E55" s="40"/>
      <c r="F55" s="27" t="str">
        <f>IF(E18="","",E18)</f>
        <v>Vyplň údaj</v>
      </c>
      <c r="G55" s="40"/>
      <c r="H55" s="40"/>
      <c r="I55" s="32" t="s">
        <v>32</v>
      </c>
      <c r="J55" s="36" t="str">
        <f>E24</f>
        <v xml:space="preserve"> </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90</v>
      </c>
      <c r="D57" s="162"/>
      <c r="E57" s="162"/>
      <c r="F57" s="162"/>
      <c r="G57" s="162"/>
      <c r="H57" s="162"/>
      <c r="I57" s="162"/>
      <c r="J57" s="163" t="s">
        <v>91</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67</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92</v>
      </c>
    </row>
    <row r="60" s="9" customFormat="1" ht="24.96" customHeight="1">
      <c r="A60" s="9"/>
      <c r="B60" s="165"/>
      <c r="C60" s="166"/>
      <c r="D60" s="167" t="s">
        <v>93</v>
      </c>
      <c r="E60" s="168"/>
      <c r="F60" s="168"/>
      <c r="G60" s="168"/>
      <c r="H60" s="168"/>
      <c r="I60" s="168"/>
      <c r="J60" s="169">
        <f>J83</f>
        <v>0</v>
      </c>
      <c r="K60" s="166"/>
      <c r="L60" s="170"/>
      <c r="S60" s="9"/>
      <c r="T60" s="9"/>
      <c r="U60" s="9"/>
      <c r="V60" s="9"/>
      <c r="W60" s="9"/>
      <c r="X60" s="9"/>
      <c r="Y60" s="9"/>
      <c r="Z60" s="9"/>
      <c r="AA60" s="9"/>
      <c r="AB60" s="9"/>
      <c r="AC60" s="9"/>
      <c r="AD60" s="9"/>
      <c r="AE60" s="9"/>
    </row>
    <row r="61" s="10" customFormat="1" ht="19.92" customHeight="1">
      <c r="A61" s="10"/>
      <c r="B61" s="171"/>
      <c r="C61" s="172"/>
      <c r="D61" s="173" t="s">
        <v>94</v>
      </c>
      <c r="E61" s="174"/>
      <c r="F61" s="174"/>
      <c r="G61" s="174"/>
      <c r="H61" s="174"/>
      <c r="I61" s="174"/>
      <c r="J61" s="175">
        <f>J84</f>
        <v>0</v>
      </c>
      <c r="K61" s="172"/>
      <c r="L61" s="176"/>
      <c r="S61" s="10"/>
      <c r="T61" s="10"/>
      <c r="U61" s="10"/>
      <c r="V61" s="10"/>
      <c r="W61" s="10"/>
      <c r="X61" s="10"/>
      <c r="Y61" s="10"/>
      <c r="Z61" s="10"/>
      <c r="AA61" s="10"/>
      <c r="AB61" s="10"/>
      <c r="AC61" s="10"/>
      <c r="AD61" s="10"/>
      <c r="AE61" s="10"/>
    </row>
    <row r="62" s="9" customFormat="1" ht="24.96" customHeight="1">
      <c r="A62" s="9"/>
      <c r="B62" s="165"/>
      <c r="C62" s="166"/>
      <c r="D62" s="167" t="s">
        <v>95</v>
      </c>
      <c r="E62" s="168"/>
      <c r="F62" s="168"/>
      <c r="G62" s="168"/>
      <c r="H62" s="168"/>
      <c r="I62" s="168"/>
      <c r="J62" s="169">
        <f>J431</f>
        <v>0</v>
      </c>
      <c r="K62" s="166"/>
      <c r="L62" s="170"/>
      <c r="S62" s="9"/>
      <c r="T62" s="9"/>
      <c r="U62" s="9"/>
      <c r="V62" s="9"/>
      <c r="W62" s="9"/>
      <c r="X62" s="9"/>
      <c r="Y62" s="9"/>
      <c r="Z62" s="9"/>
      <c r="AA62" s="9"/>
      <c r="AB62" s="9"/>
      <c r="AC62" s="9"/>
      <c r="AD62" s="9"/>
      <c r="AE62" s="9"/>
    </row>
    <row r="63"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96</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4.4" customHeight="1">
      <c r="A72" s="38"/>
      <c r="B72" s="39"/>
      <c r="C72" s="40"/>
      <c r="D72" s="40"/>
      <c r="E72" s="160" t="str">
        <f>E7</f>
        <v>Oprava kolejí a výhybek v žst. Kopidlno</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87</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4.4" customHeight="1">
      <c r="A74" s="38"/>
      <c r="B74" s="39"/>
      <c r="C74" s="40"/>
      <c r="D74" s="40"/>
      <c r="E74" s="69" t="str">
        <f>E9</f>
        <v>SO 01 - Železniční svršek a spodek</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 xml:space="preserve"> </v>
      </c>
      <c r="G76" s="40"/>
      <c r="H76" s="40"/>
      <c r="I76" s="32" t="s">
        <v>23</v>
      </c>
      <c r="J76" s="72" t="str">
        <f>IF(J12="","",J12)</f>
        <v>9. 7. 2020</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6" customHeight="1">
      <c r="A78" s="38"/>
      <c r="B78" s="39"/>
      <c r="C78" s="32" t="s">
        <v>25</v>
      </c>
      <c r="D78" s="40"/>
      <c r="E78" s="40"/>
      <c r="F78" s="27" t="str">
        <f>E15</f>
        <v xml:space="preserve"> </v>
      </c>
      <c r="G78" s="40"/>
      <c r="H78" s="40"/>
      <c r="I78" s="32" t="s">
        <v>30</v>
      </c>
      <c r="J78" s="36" t="str">
        <f>E21</f>
        <v xml:space="preserve"> </v>
      </c>
      <c r="K78" s="40"/>
      <c r="L78" s="134"/>
      <c r="S78" s="38"/>
      <c r="T78" s="38"/>
      <c r="U78" s="38"/>
      <c r="V78" s="38"/>
      <c r="W78" s="38"/>
      <c r="X78" s="38"/>
      <c r="Y78" s="38"/>
      <c r="Z78" s="38"/>
      <c r="AA78" s="38"/>
      <c r="AB78" s="38"/>
      <c r="AC78" s="38"/>
      <c r="AD78" s="38"/>
      <c r="AE78" s="38"/>
    </row>
    <row r="79" s="2" customFormat="1" ht="15.6" customHeight="1">
      <c r="A79" s="38"/>
      <c r="B79" s="39"/>
      <c r="C79" s="32" t="s">
        <v>28</v>
      </c>
      <c r="D79" s="40"/>
      <c r="E79" s="40"/>
      <c r="F79" s="27" t="str">
        <f>IF(E18="","",E18)</f>
        <v>Vyplň údaj</v>
      </c>
      <c r="G79" s="40"/>
      <c r="H79" s="40"/>
      <c r="I79" s="32" t="s">
        <v>32</v>
      </c>
      <c r="J79" s="36" t="str">
        <f>E24</f>
        <v xml:space="preserve">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97</v>
      </c>
      <c r="D81" s="180" t="s">
        <v>54</v>
      </c>
      <c r="E81" s="180" t="s">
        <v>50</v>
      </c>
      <c r="F81" s="180" t="s">
        <v>51</v>
      </c>
      <c r="G81" s="180" t="s">
        <v>98</v>
      </c>
      <c r="H81" s="180" t="s">
        <v>99</v>
      </c>
      <c r="I81" s="180" t="s">
        <v>100</v>
      </c>
      <c r="J81" s="180" t="s">
        <v>91</v>
      </c>
      <c r="K81" s="181" t="s">
        <v>101</v>
      </c>
      <c r="L81" s="182"/>
      <c r="M81" s="92" t="s">
        <v>19</v>
      </c>
      <c r="N81" s="93" t="s">
        <v>39</v>
      </c>
      <c r="O81" s="93" t="s">
        <v>102</v>
      </c>
      <c r="P81" s="93" t="s">
        <v>103</v>
      </c>
      <c r="Q81" s="93" t="s">
        <v>104</v>
      </c>
      <c r="R81" s="93" t="s">
        <v>105</v>
      </c>
      <c r="S81" s="93" t="s">
        <v>106</v>
      </c>
      <c r="T81" s="94" t="s">
        <v>107</v>
      </c>
      <c r="U81" s="177"/>
      <c r="V81" s="177"/>
      <c r="W81" s="177"/>
      <c r="X81" s="177"/>
      <c r="Y81" s="177"/>
      <c r="Z81" s="177"/>
      <c r="AA81" s="177"/>
      <c r="AB81" s="177"/>
      <c r="AC81" s="177"/>
      <c r="AD81" s="177"/>
      <c r="AE81" s="177"/>
    </row>
    <row r="82" s="2" customFormat="1" ht="22.8" customHeight="1">
      <c r="A82" s="38"/>
      <c r="B82" s="39"/>
      <c r="C82" s="99" t="s">
        <v>108</v>
      </c>
      <c r="D82" s="40"/>
      <c r="E82" s="40"/>
      <c r="F82" s="40"/>
      <c r="G82" s="40"/>
      <c r="H82" s="40"/>
      <c r="I82" s="40"/>
      <c r="J82" s="183">
        <f>BK82</f>
        <v>0</v>
      </c>
      <c r="K82" s="40"/>
      <c r="L82" s="44"/>
      <c r="M82" s="95"/>
      <c r="N82" s="184"/>
      <c r="O82" s="96"/>
      <c r="P82" s="185">
        <f>P83+P431</f>
        <v>0</v>
      </c>
      <c r="Q82" s="96"/>
      <c r="R82" s="185">
        <f>R83+R431</f>
        <v>5122.658042</v>
      </c>
      <c r="S82" s="96"/>
      <c r="T82" s="186">
        <f>T83+T431</f>
        <v>0</v>
      </c>
      <c r="U82" s="38"/>
      <c r="V82" s="38"/>
      <c r="W82" s="38"/>
      <c r="X82" s="38"/>
      <c r="Y82" s="38"/>
      <c r="Z82" s="38"/>
      <c r="AA82" s="38"/>
      <c r="AB82" s="38"/>
      <c r="AC82" s="38"/>
      <c r="AD82" s="38"/>
      <c r="AE82" s="38"/>
      <c r="AT82" s="17" t="s">
        <v>68</v>
      </c>
      <c r="AU82" s="17" t="s">
        <v>92</v>
      </c>
      <c r="BK82" s="187">
        <f>BK83+BK431</f>
        <v>0</v>
      </c>
    </row>
    <row r="83" s="12" customFormat="1" ht="25.92" customHeight="1">
      <c r="A83" s="12"/>
      <c r="B83" s="188"/>
      <c r="C83" s="189"/>
      <c r="D83" s="190" t="s">
        <v>68</v>
      </c>
      <c r="E83" s="191" t="s">
        <v>109</v>
      </c>
      <c r="F83" s="191" t="s">
        <v>110</v>
      </c>
      <c r="G83" s="189"/>
      <c r="H83" s="189"/>
      <c r="I83" s="192"/>
      <c r="J83" s="193">
        <f>BK83</f>
        <v>0</v>
      </c>
      <c r="K83" s="189"/>
      <c r="L83" s="194"/>
      <c r="M83" s="195"/>
      <c r="N83" s="196"/>
      <c r="O83" s="196"/>
      <c r="P83" s="197">
        <f>P84</f>
        <v>0</v>
      </c>
      <c r="Q83" s="196"/>
      <c r="R83" s="197">
        <f>R84</f>
        <v>5122.658042</v>
      </c>
      <c r="S83" s="196"/>
      <c r="T83" s="198">
        <f>T84</f>
        <v>0</v>
      </c>
      <c r="U83" s="12"/>
      <c r="V83" s="12"/>
      <c r="W83" s="12"/>
      <c r="X83" s="12"/>
      <c r="Y83" s="12"/>
      <c r="Z83" s="12"/>
      <c r="AA83" s="12"/>
      <c r="AB83" s="12"/>
      <c r="AC83" s="12"/>
      <c r="AD83" s="12"/>
      <c r="AE83" s="12"/>
      <c r="AR83" s="199" t="s">
        <v>77</v>
      </c>
      <c r="AT83" s="200" t="s">
        <v>68</v>
      </c>
      <c r="AU83" s="200" t="s">
        <v>69</v>
      </c>
      <c r="AY83" s="199" t="s">
        <v>111</v>
      </c>
      <c r="BK83" s="201">
        <f>BK84</f>
        <v>0</v>
      </c>
    </row>
    <row r="84" s="12" customFormat="1" ht="22.8" customHeight="1">
      <c r="A84" s="12"/>
      <c r="B84" s="188"/>
      <c r="C84" s="189"/>
      <c r="D84" s="190" t="s">
        <v>68</v>
      </c>
      <c r="E84" s="202" t="s">
        <v>112</v>
      </c>
      <c r="F84" s="202" t="s">
        <v>113</v>
      </c>
      <c r="G84" s="189"/>
      <c r="H84" s="189"/>
      <c r="I84" s="192"/>
      <c r="J84" s="203">
        <f>BK84</f>
        <v>0</v>
      </c>
      <c r="K84" s="189"/>
      <c r="L84" s="194"/>
      <c r="M84" s="195"/>
      <c r="N84" s="196"/>
      <c r="O84" s="196"/>
      <c r="P84" s="197">
        <f>SUM(P85:P430)</f>
        <v>0</v>
      </c>
      <c r="Q84" s="196"/>
      <c r="R84" s="197">
        <f>SUM(R85:R430)</f>
        <v>5122.658042</v>
      </c>
      <c r="S84" s="196"/>
      <c r="T84" s="198">
        <f>SUM(T85:T430)</f>
        <v>0</v>
      </c>
      <c r="U84" s="12"/>
      <c r="V84" s="12"/>
      <c r="W84" s="12"/>
      <c r="X84" s="12"/>
      <c r="Y84" s="12"/>
      <c r="Z84" s="12"/>
      <c r="AA84" s="12"/>
      <c r="AB84" s="12"/>
      <c r="AC84" s="12"/>
      <c r="AD84" s="12"/>
      <c r="AE84" s="12"/>
      <c r="AR84" s="199" t="s">
        <v>77</v>
      </c>
      <c r="AT84" s="200" t="s">
        <v>68</v>
      </c>
      <c r="AU84" s="200" t="s">
        <v>77</v>
      </c>
      <c r="AY84" s="199" t="s">
        <v>111</v>
      </c>
      <c r="BK84" s="201">
        <f>SUM(BK85:BK430)</f>
        <v>0</v>
      </c>
    </row>
    <row r="85" s="2" customFormat="1" ht="22.2" customHeight="1">
      <c r="A85" s="38"/>
      <c r="B85" s="39"/>
      <c r="C85" s="204" t="s">
        <v>77</v>
      </c>
      <c r="D85" s="204" t="s">
        <v>114</v>
      </c>
      <c r="E85" s="205" t="s">
        <v>115</v>
      </c>
      <c r="F85" s="206" t="s">
        <v>116</v>
      </c>
      <c r="G85" s="207" t="s">
        <v>117</v>
      </c>
      <c r="H85" s="208">
        <v>660</v>
      </c>
      <c r="I85" s="209"/>
      <c r="J85" s="210">
        <f>ROUND(I85*H85,2)</f>
        <v>0</v>
      </c>
      <c r="K85" s="206" t="s">
        <v>118</v>
      </c>
      <c r="L85" s="44"/>
      <c r="M85" s="211" t="s">
        <v>19</v>
      </c>
      <c r="N85" s="212" t="s">
        <v>40</v>
      </c>
      <c r="O85" s="84"/>
      <c r="P85" s="213">
        <f>O85*H85</f>
        <v>0</v>
      </c>
      <c r="Q85" s="213">
        <v>0</v>
      </c>
      <c r="R85" s="213">
        <f>Q85*H85</f>
        <v>0</v>
      </c>
      <c r="S85" s="213">
        <v>0</v>
      </c>
      <c r="T85" s="214">
        <f>S85*H85</f>
        <v>0</v>
      </c>
      <c r="U85" s="38"/>
      <c r="V85" s="38"/>
      <c r="W85" s="38"/>
      <c r="X85" s="38"/>
      <c r="Y85" s="38"/>
      <c r="Z85" s="38"/>
      <c r="AA85" s="38"/>
      <c r="AB85" s="38"/>
      <c r="AC85" s="38"/>
      <c r="AD85" s="38"/>
      <c r="AE85" s="38"/>
      <c r="AR85" s="215" t="s">
        <v>119</v>
      </c>
      <c r="AT85" s="215" t="s">
        <v>114</v>
      </c>
      <c r="AU85" s="215" t="s">
        <v>79</v>
      </c>
      <c r="AY85" s="17" t="s">
        <v>111</v>
      </c>
      <c r="BE85" s="216">
        <f>IF(N85="základní",J85,0)</f>
        <v>0</v>
      </c>
      <c r="BF85" s="216">
        <f>IF(N85="snížená",J85,0)</f>
        <v>0</v>
      </c>
      <c r="BG85" s="216">
        <f>IF(N85="zákl. přenesená",J85,0)</f>
        <v>0</v>
      </c>
      <c r="BH85" s="216">
        <f>IF(N85="sníž. přenesená",J85,0)</f>
        <v>0</v>
      </c>
      <c r="BI85" s="216">
        <f>IF(N85="nulová",J85,0)</f>
        <v>0</v>
      </c>
      <c r="BJ85" s="17" t="s">
        <v>77</v>
      </c>
      <c r="BK85" s="216">
        <f>ROUND(I85*H85,2)</f>
        <v>0</v>
      </c>
      <c r="BL85" s="17" t="s">
        <v>119</v>
      </c>
      <c r="BM85" s="215" t="s">
        <v>120</v>
      </c>
    </row>
    <row r="86" s="2" customFormat="1">
      <c r="A86" s="38"/>
      <c r="B86" s="39"/>
      <c r="C86" s="40"/>
      <c r="D86" s="217" t="s">
        <v>121</v>
      </c>
      <c r="E86" s="40"/>
      <c r="F86" s="218" t="s">
        <v>116</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121</v>
      </c>
      <c r="AU86" s="17" t="s">
        <v>79</v>
      </c>
    </row>
    <row r="87" s="2" customFormat="1">
      <c r="A87" s="38"/>
      <c r="B87" s="39"/>
      <c r="C87" s="40"/>
      <c r="D87" s="217" t="s">
        <v>122</v>
      </c>
      <c r="E87" s="40"/>
      <c r="F87" s="222" t="s">
        <v>123</v>
      </c>
      <c r="G87" s="40"/>
      <c r="H87" s="40"/>
      <c r="I87" s="219"/>
      <c r="J87" s="40"/>
      <c r="K87" s="40"/>
      <c r="L87" s="44"/>
      <c r="M87" s="220"/>
      <c r="N87" s="221"/>
      <c r="O87" s="84"/>
      <c r="P87" s="84"/>
      <c r="Q87" s="84"/>
      <c r="R87" s="84"/>
      <c r="S87" s="84"/>
      <c r="T87" s="85"/>
      <c r="U87" s="38"/>
      <c r="V87" s="38"/>
      <c r="W87" s="38"/>
      <c r="X87" s="38"/>
      <c r="Y87" s="38"/>
      <c r="Z87" s="38"/>
      <c r="AA87" s="38"/>
      <c r="AB87" s="38"/>
      <c r="AC87" s="38"/>
      <c r="AD87" s="38"/>
      <c r="AE87" s="38"/>
      <c r="AT87" s="17" t="s">
        <v>122</v>
      </c>
      <c r="AU87" s="17" t="s">
        <v>79</v>
      </c>
    </row>
    <row r="88" s="2" customFormat="1" ht="13.8" customHeight="1">
      <c r="A88" s="38"/>
      <c r="B88" s="39"/>
      <c r="C88" s="204" t="s">
        <v>79</v>
      </c>
      <c r="D88" s="204" t="s">
        <v>114</v>
      </c>
      <c r="E88" s="205" t="s">
        <v>124</v>
      </c>
      <c r="F88" s="206" t="s">
        <v>125</v>
      </c>
      <c r="G88" s="207" t="s">
        <v>126</v>
      </c>
      <c r="H88" s="208">
        <v>33</v>
      </c>
      <c r="I88" s="209"/>
      <c r="J88" s="210">
        <f>ROUND(I88*H88,2)</f>
        <v>0</v>
      </c>
      <c r="K88" s="206" t="s">
        <v>118</v>
      </c>
      <c r="L88" s="44"/>
      <c r="M88" s="211" t="s">
        <v>19</v>
      </c>
      <c r="N88" s="212" t="s">
        <v>40</v>
      </c>
      <c r="O88" s="84"/>
      <c r="P88" s="213">
        <f>O88*H88</f>
        <v>0</v>
      </c>
      <c r="Q88" s="213">
        <v>0</v>
      </c>
      <c r="R88" s="213">
        <f>Q88*H88</f>
        <v>0</v>
      </c>
      <c r="S88" s="213">
        <v>0</v>
      </c>
      <c r="T88" s="214">
        <f>S88*H88</f>
        <v>0</v>
      </c>
      <c r="U88" s="38"/>
      <c r="V88" s="38"/>
      <c r="W88" s="38"/>
      <c r="X88" s="38"/>
      <c r="Y88" s="38"/>
      <c r="Z88" s="38"/>
      <c r="AA88" s="38"/>
      <c r="AB88" s="38"/>
      <c r="AC88" s="38"/>
      <c r="AD88" s="38"/>
      <c r="AE88" s="38"/>
      <c r="AR88" s="215" t="s">
        <v>119</v>
      </c>
      <c r="AT88" s="215" t="s">
        <v>114</v>
      </c>
      <c r="AU88" s="215" t="s">
        <v>79</v>
      </c>
      <c r="AY88" s="17" t="s">
        <v>111</v>
      </c>
      <c r="BE88" s="216">
        <f>IF(N88="základní",J88,0)</f>
        <v>0</v>
      </c>
      <c r="BF88" s="216">
        <f>IF(N88="snížená",J88,0)</f>
        <v>0</v>
      </c>
      <c r="BG88" s="216">
        <f>IF(N88="zákl. přenesená",J88,0)</f>
        <v>0</v>
      </c>
      <c r="BH88" s="216">
        <f>IF(N88="sníž. přenesená",J88,0)</f>
        <v>0</v>
      </c>
      <c r="BI88" s="216">
        <f>IF(N88="nulová",J88,0)</f>
        <v>0</v>
      </c>
      <c r="BJ88" s="17" t="s">
        <v>77</v>
      </c>
      <c r="BK88" s="216">
        <f>ROUND(I88*H88,2)</f>
        <v>0</v>
      </c>
      <c r="BL88" s="17" t="s">
        <v>119</v>
      </c>
      <c r="BM88" s="215" t="s">
        <v>127</v>
      </c>
    </row>
    <row r="89" s="2" customFormat="1">
      <c r="A89" s="38"/>
      <c r="B89" s="39"/>
      <c r="C89" s="40"/>
      <c r="D89" s="217" t="s">
        <v>121</v>
      </c>
      <c r="E89" s="40"/>
      <c r="F89" s="218" t="s">
        <v>125</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121</v>
      </c>
      <c r="AU89" s="17" t="s">
        <v>79</v>
      </c>
    </row>
    <row r="90" s="2" customFormat="1" ht="13.8" customHeight="1">
      <c r="A90" s="38"/>
      <c r="B90" s="39"/>
      <c r="C90" s="223" t="s">
        <v>128</v>
      </c>
      <c r="D90" s="223" t="s">
        <v>129</v>
      </c>
      <c r="E90" s="224" t="s">
        <v>130</v>
      </c>
      <c r="F90" s="225" t="s">
        <v>131</v>
      </c>
      <c r="G90" s="226" t="s">
        <v>132</v>
      </c>
      <c r="H90" s="227">
        <v>33</v>
      </c>
      <c r="I90" s="228"/>
      <c r="J90" s="229">
        <f>ROUND(I90*H90,2)</f>
        <v>0</v>
      </c>
      <c r="K90" s="225" t="s">
        <v>118</v>
      </c>
      <c r="L90" s="230"/>
      <c r="M90" s="231" t="s">
        <v>19</v>
      </c>
      <c r="N90" s="232" t="s">
        <v>40</v>
      </c>
      <c r="O90" s="84"/>
      <c r="P90" s="213">
        <f>O90*H90</f>
        <v>0</v>
      </c>
      <c r="Q90" s="213">
        <v>1</v>
      </c>
      <c r="R90" s="213">
        <f>Q90*H90</f>
        <v>33</v>
      </c>
      <c r="S90" s="213">
        <v>0</v>
      </c>
      <c r="T90" s="214">
        <f>S90*H90</f>
        <v>0</v>
      </c>
      <c r="U90" s="38"/>
      <c r="V90" s="38"/>
      <c r="W90" s="38"/>
      <c r="X90" s="38"/>
      <c r="Y90" s="38"/>
      <c r="Z90" s="38"/>
      <c r="AA90" s="38"/>
      <c r="AB90" s="38"/>
      <c r="AC90" s="38"/>
      <c r="AD90" s="38"/>
      <c r="AE90" s="38"/>
      <c r="AR90" s="215" t="s">
        <v>133</v>
      </c>
      <c r="AT90" s="215" t="s">
        <v>129</v>
      </c>
      <c r="AU90" s="215" t="s">
        <v>79</v>
      </c>
      <c r="AY90" s="17" t="s">
        <v>111</v>
      </c>
      <c r="BE90" s="216">
        <f>IF(N90="základní",J90,0)</f>
        <v>0</v>
      </c>
      <c r="BF90" s="216">
        <f>IF(N90="snížená",J90,0)</f>
        <v>0</v>
      </c>
      <c r="BG90" s="216">
        <f>IF(N90="zákl. přenesená",J90,0)</f>
        <v>0</v>
      </c>
      <c r="BH90" s="216">
        <f>IF(N90="sníž. přenesená",J90,0)</f>
        <v>0</v>
      </c>
      <c r="BI90" s="216">
        <f>IF(N90="nulová",J90,0)</f>
        <v>0</v>
      </c>
      <c r="BJ90" s="17" t="s">
        <v>77</v>
      </c>
      <c r="BK90" s="216">
        <f>ROUND(I90*H90,2)</f>
        <v>0</v>
      </c>
      <c r="BL90" s="17" t="s">
        <v>119</v>
      </c>
      <c r="BM90" s="215" t="s">
        <v>134</v>
      </c>
    </row>
    <row r="91" s="2" customFormat="1">
      <c r="A91" s="38"/>
      <c r="B91" s="39"/>
      <c r="C91" s="40"/>
      <c r="D91" s="217" t="s">
        <v>121</v>
      </c>
      <c r="E91" s="40"/>
      <c r="F91" s="218" t="s">
        <v>131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121</v>
      </c>
      <c r="AU91" s="17" t="s">
        <v>79</v>
      </c>
    </row>
    <row r="92" s="13" customFormat="1">
      <c r="A92" s="13"/>
      <c r="B92" s="233"/>
      <c r="C92" s="234"/>
      <c r="D92" s="217" t="s">
        <v>135</v>
      </c>
      <c r="E92" s="235" t="s">
        <v>19</v>
      </c>
      <c r="F92" s="236" t="s">
        <v>136</v>
      </c>
      <c r="G92" s="234"/>
      <c r="H92" s="237">
        <v>33</v>
      </c>
      <c r="I92" s="238"/>
      <c r="J92" s="234"/>
      <c r="K92" s="234"/>
      <c r="L92" s="239"/>
      <c r="M92" s="240"/>
      <c r="N92" s="241"/>
      <c r="O92" s="241"/>
      <c r="P92" s="241"/>
      <c r="Q92" s="241"/>
      <c r="R92" s="241"/>
      <c r="S92" s="241"/>
      <c r="T92" s="242"/>
      <c r="U92" s="13"/>
      <c r="V92" s="13"/>
      <c r="W92" s="13"/>
      <c r="X92" s="13"/>
      <c r="Y92" s="13"/>
      <c r="Z92" s="13"/>
      <c r="AA92" s="13"/>
      <c r="AB92" s="13"/>
      <c r="AC92" s="13"/>
      <c r="AD92" s="13"/>
      <c r="AE92" s="13"/>
      <c r="AT92" s="243" t="s">
        <v>135</v>
      </c>
      <c r="AU92" s="243" t="s">
        <v>79</v>
      </c>
      <c r="AV92" s="13" t="s">
        <v>79</v>
      </c>
      <c r="AW92" s="13" t="s">
        <v>31</v>
      </c>
      <c r="AX92" s="13" t="s">
        <v>77</v>
      </c>
      <c r="AY92" s="243" t="s">
        <v>111</v>
      </c>
    </row>
    <row r="93" s="2" customFormat="1" ht="13.8" customHeight="1">
      <c r="A93" s="38"/>
      <c r="B93" s="39"/>
      <c r="C93" s="223" t="s">
        <v>119</v>
      </c>
      <c r="D93" s="223" t="s">
        <v>129</v>
      </c>
      <c r="E93" s="224" t="s">
        <v>137</v>
      </c>
      <c r="F93" s="225" t="s">
        <v>138</v>
      </c>
      <c r="G93" s="226" t="s">
        <v>132</v>
      </c>
      <c r="H93" s="227">
        <v>33</v>
      </c>
      <c r="I93" s="228"/>
      <c r="J93" s="229">
        <f>ROUND(I93*H93,2)</f>
        <v>0</v>
      </c>
      <c r="K93" s="225" t="s">
        <v>118</v>
      </c>
      <c r="L93" s="230"/>
      <c r="M93" s="231" t="s">
        <v>19</v>
      </c>
      <c r="N93" s="232" t="s">
        <v>40</v>
      </c>
      <c r="O93" s="84"/>
      <c r="P93" s="213">
        <f>O93*H93</f>
        <v>0</v>
      </c>
      <c r="Q93" s="213">
        <v>1</v>
      </c>
      <c r="R93" s="213">
        <f>Q93*H93</f>
        <v>33</v>
      </c>
      <c r="S93" s="213">
        <v>0</v>
      </c>
      <c r="T93" s="214">
        <f>S93*H93</f>
        <v>0</v>
      </c>
      <c r="U93" s="38"/>
      <c r="V93" s="38"/>
      <c r="W93" s="38"/>
      <c r="X93" s="38"/>
      <c r="Y93" s="38"/>
      <c r="Z93" s="38"/>
      <c r="AA93" s="38"/>
      <c r="AB93" s="38"/>
      <c r="AC93" s="38"/>
      <c r="AD93" s="38"/>
      <c r="AE93" s="38"/>
      <c r="AR93" s="215" t="s">
        <v>133</v>
      </c>
      <c r="AT93" s="215" t="s">
        <v>129</v>
      </c>
      <c r="AU93" s="215" t="s">
        <v>79</v>
      </c>
      <c r="AY93" s="17" t="s">
        <v>111</v>
      </c>
      <c r="BE93" s="216">
        <f>IF(N93="základní",J93,0)</f>
        <v>0</v>
      </c>
      <c r="BF93" s="216">
        <f>IF(N93="snížená",J93,0)</f>
        <v>0</v>
      </c>
      <c r="BG93" s="216">
        <f>IF(N93="zákl. přenesená",J93,0)</f>
        <v>0</v>
      </c>
      <c r="BH93" s="216">
        <f>IF(N93="sníž. přenesená",J93,0)</f>
        <v>0</v>
      </c>
      <c r="BI93" s="216">
        <f>IF(N93="nulová",J93,0)</f>
        <v>0</v>
      </c>
      <c r="BJ93" s="17" t="s">
        <v>77</v>
      </c>
      <c r="BK93" s="216">
        <f>ROUND(I93*H93,2)</f>
        <v>0</v>
      </c>
      <c r="BL93" s="17" t="s">
        <v>119</v>
      </c>
      <c r="BM93" s="215" t="s">
        <v>139</v>
      </c>
    </row>
    <row r="94" s="2" customFormat="1">
      <c r="A94" s="38"/>
      <c r="B94" s="39"/>
      <c r="C94" s="40"/>
      <c r="D94" s="217" t="s">
        <v>121</v>
      </c>
      <c r="E94" s="40"/>
      <c r="F94" s="218" t="s">
        <v>138</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121</v>
      </c>
      <c r="AU94" s="17" t="s">
        <v>79</v>
      </c>
    </row>
    <row r="95" s="13" customFormat="1">
      <c r="A95" s="13"/>
      <c r="B95" s="233"/>
      <c r="C95" s="234"/>
      <c r="D95" s="217" t="s">
        <v>135</v>
      </c>
      <c r="E95" s="235" t="s">
        <v>19</v>
      </c>
      <c r="F95" s="236" t="s">
        <v>136</v>
      </c>
      <c r="G95" s="234"/>
      <c r="H95" s="237">
        <v>33</v>
      </c>
      <c r="I95" s="238"/>
      <c r="J95" s="234"/>
      <c r="K95" s="234"/>
      <c r="L95" s="239"/>
      <c r="M95" s="240"/>
      <c r="N95" s="241"/>
      <c r="O95" s="241"/>
      <c r="P95" s="241"/>
      <c r="Q95" s="241"/>
      <c r="R95" s="241"/>
      <c r="S95" s="241"/>
      <c r="T95" s="242"/>
      <c r="U95" s="13"/>
      <c r="V95" s="13"/>
      <c r="W95" s="13"/>
      <c r="X95" s="13"/>
      <c r="Y95" s="13"/>
      <c r="Z95" s="13"/>
      <c r="AA95" s="13"/>
      <c r="AB95" s="13"/>
      <c r="AC95" s="13"/>
      <c r="AD95" s="13"/>
      <c r="AE95" s="13"/>
      <c r="AT95" s="243" t="s">
        <v>135</v>
      </c>
      <c r="AU95" s="243" t="s">
        <v>79</v>
      </c>
      <c r="AV95" s="13" t="s">
        <v>79</v>
      </c>
      <c r="AW95" s="13" t="s">
        <v>31</v>
      </c>
      <c r="AX95" s="13" t="s">
        <v>77</v>
      </c>
      <c r="AY95" s="243" t="s">
        <v>111</v>
      </c>
    </row>
    <row r="96" s="2" customFormat="1" ht="22.2" customHeight="1">
      <c r="A96" s="38"/>
      <c r="B96" s="39"/>
      <c r="C96" s="204" t="s">
        <v>112</v>
      </c>
      <c r="D96" s="204" t="s">
        <v>114</v>
      </c>
      <c r="E96" s="205" t="s">
        <v>140</v>
      </c>
      <c r="F96" s="206" t="s">
        <v>141</v>
      </c>
      <c r="G96" s="207" t="s">
        <v>142</v>
      </c>
      <c r="H96" s="208">
        <v>0.016</v>
      </c>
      <c r="I96" s="209"/>
      <c r="J96" s="210">
        <f>ROUND(I96*H96,2)</f>
        <v>0</v>
      </c>
      <c r="K96" s="206" t="s">
        <v>118</v>
      </c>
      <c r="L96" s="44"/>
      <c r="M96" s="211" t="s">
        <v>19</v>
      </c>
      <c r="N96" s="212" t="s">
        <v>40</v>
      </c>
      <c r="O96" s="84"/>
      <c r="P96" s="213">
        <f>O96*H96</f>
        <v>0</v>
      </c>
      <c r="Q96" s="213">
        <v>0</v>
      </c>
      <c r="R96" s="213">
        <f>Q96*H96</f>
        <v>0</v>
      </c>
      <c r="S96" s="213">
        <v>0</v>
      </c>
      <c r="T96" s="214">
        <f>S96*H96</f>
        <v>0</v>
      </c>
      <c r="U96" s="38"/>
      <c r="V96" s="38"/>
      <c r="W96" s="38"/>
      <c r="X96" s="38"/>
      <c r="Y96" s="38"/>
      <c r="Z96" s="38"/>
      <c r="AA96" s="38"/>
      <c r="AB96" s="38"/>
      <c r="AC96" s="38"/>
      <c r="AD96" s="38"/>
      <c r="AE96" s="38"/>
      <c r="AR96" s="215" t="s">
        <v>119</v>
      </c>
      <c r="AT96" s="215" t="s">
        <v>114</v>
      </c>
      <c r="AU96" s="215" t="s">
        <v>79</v>
      </c>
      <c r="AY96" s="17" t="s">
        <v>111</v>
      </c>
      <c r="BE96" s="216">
        <f>IF(N96="základní",J96,0)</f>
        <v>0</v>
      </c>
      <c r="BF96" s="216">
        <f>IF(N96="snížená",J96,0)</f>
        <v>0</v>
      </c>
      <c r="BG96" s="216">
        <f>IF(N96="zákl. přenesená",J96,0)</f>
        <v>0</v>
      </c>
      <c r="BH96" s="216">
        <f>IF(N96="sníž. přenesená",J96,0)</f>
        <v>0</v>
      </c>
      <c r="BI96" s="216">
        <f>IF(N96="nulová",J96,0)</f>
        <v>0</v>
      </c>
      <c r="BJ96" s="17" t="s">
        <v>77</v>
      </c>
      <c r="BK96" s="216">
        <f>ROUND(I96*H96,2)</f>
        <v>0</v>
      </c>
      <c r="BL96" s="17" t="s">
        <v>119</v>
      </c>
      <c r="BM96" s="215" t="s">
        <v>143</v>
      </c>
    </row>
    <row r="97" s="2" customFormat="1">
      <c r="A97" s="38"/>
      <c r="B97" s="39"/>
      <c r="C97" s="40"/>
      <c r="D97" s="217" t="s">
        <v>121</v>
      </c>
      <c r="E97" s="40"/>
      <c r="F97" s="218" t="s">
        <v>141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121</v>
      </c>
      <c r="AU97" s="17" t="s">
        <v>79</v>
      </c>
    </row>
    <row r="98" s="13" customFormat="1">
      <c r="A98" s="13"/>
      <c r="B98" s="233"/>
      <c r="C98" s="234"/>
      <c r="D98" s="217" t="s">
        <v>135</v>
      </c>
      <c r="E98" s="235" t="s">
        <v>19</v>
      </c>
      <c r="F98" s="236" t="s">
        <v>144</v>
      </c>
      <c r="G98" s="234"/>
      <c r="H98" s="237">
        <v>0.016</v>
      </c>
      <c r="I98" s="238"/>
      <c r="J98" s="234"/>
      <c r="K98" s="234"/>
      <c r="L98" s="239"/>
      <c r="M98" s="240"/>
      <c r="N98" s="241"/>
      <c r="O98" s="241"/>
      <c r="P98" s="241"/>
      <c r="Q98" s="241"/>
      <c r="R98" s="241"/>
      <c r="S98" s="241"/>
      <c r="T98" s="242"/>
      <c r="U98" s="13"/>
      <c r="V98" s="13"/>
      <c r="W98" s="13"/>
      <c r="X98" s="13"/>
      <c r="Y98" s="13"/>
      <c r="Z98" s="13"/>
      <c r="AA98" s="13"/>
      <c r="AB98" s="13"/>
      <c r="AC98" s="13"/>
      <c r="AD98" s="13"/>
      <c r="AE98" s="13"/>
      <c r="AT98" s="243" t="s">
        <v>135</v>
      </c>
      <c r="AU98" s="243" t="s">
        <v>79</v>
      </c>
      <c r="AV98" s="13" t="s">
        <v>79</v>
      </c>
      <c r="AW98" s="13" t="s">
        <v>31</v>
      </c>
      <c r="AX98" s="13" t="s">
        <v>77</v>
      </c>
      <c r="AY98" s="243" t="s">
        <v>111</v>
      </c>
    </row>
    <row r="99" s="2" customFormat="1" ht="22.2" customHeight="1">
      <c r="A99" s="38"/>
      <c r="B99" s="39"/>
      <c r="C99" s="204" t="s">
        <v>145</v>
      </c>
      <c r="D99" s="204" t="s">
        <v>114</v>
      </c>
      <c r="E99" s="205" t="s">
        <v>146</v>
      </c>
      <c r="F99" s="206" t="s">
        <v>147</v>
      </c>
      <c r="G99" s="207" t="s">
        <v>142</v>
      </c>
      <c r="H99" s="208">
        <v>0.60999999999999999</v>
      </c>
      <c r="I99" s="209"/>
      <c r="J99" s="210">
        <f>ROUND(I99*H99,2)</f>
        <v>0</v>
      </c>
      <c r="K99" s="206" t="s">
        <v>118</v>
      </c>
      <c r="L99" s="44"/>
      <c r="M99" s="211" t="s">
        <v>19</v>
      </c>
      <c r="N99" s="212" t="s">
        <v>40</v>
      </c>
      <c r="O99" s="84"/>
      <c r="P99" s="213">
        <f>O99*H99</f>
        <v>0</v>
      </c>
      <c r="Q99" s="213">
        <v>0</v>
      </c>
      <c r="R99" s="213">
        <f>Q99*H99</f>
        <v>0</v>
      </c>
      <c r="S99" s="213">
        <v>0</v>
      </c>
      <c r="T99" s="214">
        <f>S99*H99</f>
        <v>0</v>
      </c>
      <c r="U99" s="38"/>
      <c r="V99" s="38"/>
      <c r="W99" s="38"/>
      <c r="X99" s="38"/>
      <c r="Y99" s="38"/>
      <c r="Z99" s="38"/>
      <c r="AA99" s="38"/>
      <c r="AB99" s="38"/>
      <c r="AC99" s="38"/>
      <c r="AD99" s="38"/>
      <c r="AE99" s="38"/>
      <c r="AR99" s="215" t="s">
        <v>119</v>
      </c>
      <c r="AT99" s="215" t="s">
        <v>114</v>
      </c>
      <c r="AU99" s="215" t="s">
        <v>79</v>
      </c>
      <c r="AY99" s="17" t="s">
        <v>111</v>
      </c>
      <c r="BE99" s="216">
        <f>IF(N99="základní",J99,0)</f>
        <v>0</v>
      </c>
      <c r="BF99" s="216">
        <f>IF(N99="snížená",J99,0)</f>
        <v>0</v>
      </c>
      <c r="BG99" s="216">
        <f>IF(N99="zákl. přenesená",J99,0)</f>
        <v>0</v>
      </c>
      <c r="BH99" s="216">
        <f>IF(N99="sníž. přenesená",J99,0)</f>
        <v>0</v>
      </c>
      <c r="BI99" s="216">
        <f>IF(N99="nulová",J99,0)</f>
        <v>0</v>
      </c>
      <c r="BJ99" s="17" t="s">
        <v>77</v>
      </c>
      <c r="BK99" s="216">
        <f>ROUND(I99*H99,2)</f>
        <v>0</v>
      </c>
      <c r="BL99" s="17" t="s">
        <v>119</v>
      </c>
      <c r="BM99" s="215" t="s">
        <v>148</v>
      </c>
    </row>
    <row r="100" s="2" customFormat="1">
      <c r="A100" s="38"/>
      <c r="B100" s="39"/>
      <c r="C100" s="40"/>
      <c r="D100" s="217" t="s">
        <v>121</v>
      </c>
      <c r="E100" s="40"/>
      <c r="F100" s="218" t="s">
        <v>147</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121</v>
      </c>
      <c r="AU100" s="17" t="s">
        <v>79</v>
      </c>
    </row>
    <row r="101" s="13" customFormat="1">
      <c r="A101" s="13"/>
      <c r="B101" s="233"/>
      <c r="C101" s="234"/>
      <c r="D101" s="217" t="s">
        <v>135</v>
      </c>
      <c r="E101" s="235" t="s">
        <v>19</v>
      </c>
      <c r="F101" s="236" t="s">
        <v>149</v>
      </c>
      <c r="G101" s="234"/>
      <c r="H101" s="237">
        <v>0.60999999999999999</v>
      </c>
      <c r="I101" s="238"/>
      <c r="J101" s="234"/>
      <c r="K101" s="234"/>
      <c r="L101" s="239"/>
      <c r="M101" s="240"/>
      <c r="N101" s="241"/>
      <c r="O101" s="241"/>
      <c r="P101" s="241"/>
      <c r="Q101" s="241"/>
      <c r="R101" s="241"/>
      <c r="S101" s="241"/>
      <c r="T101" s="242"/>
      <c r="U101" s="13"/>
      <c r="V101" s="13"/>
      <c r="W101" s="13"/>
      <c r="X101" s="13"/>
      <c r="Y101" s="13"/>
      <c r="Z101" s="13"/>
      <c r="AA101" s="13"/>
      <c r="AB101" s="13"/>
      <c r="AC101" s="13"/>
      <c r="AD101" s="13"/>
      <c r="AE101" s="13"/>
      <c r="AT101" s="243" t="s">
        <v>135</v>
      </c>
      <c r="AU101" s="243" t="s">
        <v>79</v>
      </c>
      <c r="AV101" s="13" t="s">
        <v>79</v>
      </c>
      <c r="AW101" s="13" t="s">
        <v>31</v>
      </c>
      <c r="AX101" s="13" t="s">
        <v>77</v>
      </c>
      <c r="AY101" s="243" t="s">
        <v>111</v>
      </c>
    </row>
    <row r="102" s="2" customFormat="1" ht="22.2" customHeight="1">
      <c r="A102" s="38"/>
      <c r="B102" s="39"/>
      <c r="C102" s="204" t="s">
        <v>150</v>
      </c>
      <c r="D102" s="204" t="s">
        <v>114</v>
      </c>
      <c r="E102" s="205" t="s">
        <v>151</v>
      </c>
      <c r="F102" s="206" t="s">
        <v>152</v>
      </c>
      <c r="G102" s="207" t="s">
        <v>142</v>
      </c>
      <c r="H102" s="208">
        <v>0.48199999999999998</v>
      </c>
      <c r="I102" s="209"/>
      <c r="J102" s="210">
        <f>ROUND(I102*H102,2)</f>
        <v>0</v>
      </c>
      <c r="K102" s="206" t="s">
        <v>118</v>
      </c>
      <c r="L102" s="44"/>
      <c r="M102" s="211" t="s">
        <v>19</v>
      </c>
      <c r="N102" s="212" t="s">
        <v>40</v>
      </c>
      <c r="O102" s="84"/>
      <c r="P102" s="213">
        <f>O102*H102</f>
        <v>0</v>
      </c>
      <c r="Q102" s="213">
        <v>0</v>
      </c>
      <c r="R102" s="213">
        <f>Q102*H102</f>
        <v>0</v>
      </c>
      <c r="S102" s="213">
        <v>0</v>
      </c>
      <c r="T102" s="214">
        <f>S102*H102</f>
        <v>0</v>
      </c>
      <c r="U102" s="38"/>
      <c r="V102" s="38"/>
      <c r="W102" s="38"/>
      <c r="X102" s="38"/>
      <c r="Y102" s="38"/>
      <c r="Z102" s="38"/>
      <c r="AA102" s="38"/>
      <c r="AB102" s="38"/>
      <c r="AC102" s="38"/>
      <c r="AD102" s="38"/>
      <c r="AE102" s="38"/>
      <c r="AR102" s="215" t="s">
        <v>119</v>
      </c>
      <c r="AT102" s="215" t="s">
        <v>114</v>
      </c>
      <c r="AU102" s="215" t="s">
        <v>79</v>
      </c>
      <c r="AY102" s="17" t="s">
        <v>111</v>
      </c>
      <c r="BE102" s="216">
        <f>IF(N102="základní",J102,0)</f>
        <v>0</v>
      </c>
      <c r="BF102" s="216">
        <f>IF(N102="snížená",J102,0)</f>
        <v>0</v>
      </c>
      <c r="BG102" s="216">
        <f>IF(N102="zákl. přenesená",J102,0)</f>
        <v>0</v>
      </c>
      <c r="BH102" s="216">
        <f>IF(N102="sníž. přenesená",J102,0)</f>
        <v>0</v>
      </c>
      <c r="BI102" s="216">
        <f>IF(N102="nulová",J102,0)</f>
        <v>0</v>
      </c>
      <c r="BJ102" s="17" t="s">
        <v>77</v>
      </c>
      <c r="BK102" s="216">
        <f>ROUND(I102*H102,2)</f>
        <v>0</v>
      </c>
      <c r="BL102" s="17" t="s">
        <v>119</v>
      </c>
      <c r="BM102" s="215" t="s">
        <v>153</v>
      </c>
    </row>
    <row r="103" s="2" customFormat="1">
      <c r="A103" s="38"/>
      <c r="B103" s="39"/>
      <c r="C103" s="40"/>
      <c r="D103" s="217" t="s">
        <v>121</v>
      </c>
      <c r="E103" s="40"/>
      <c r="F103" s="218" t="s">
        <v>152</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121</v>
      </c>
      <c r="AU103" s="17" t="s">
        <v>79</v>
      </c>
    </row>
    <row r="104" s="13" customFormat="1">
      <c r="A104" s="13"/>
      <c r="B104" s="233"/>
      <c r="C104" s="234"/>
      <c r="D104" s="217" t="s">
        <v>135</v>
      </c>
      <c r="E104" s="235" t="s">
        <v>19</v>
      </c>
      <c r="F104" s="236" t="s">
        <v>154</v>
      </c>
      <c r="G104" s="234"/>
      <c r="H104" s="237">
        <v>0.48199999999999998</v>
      </c>
      <c r="I104" s="238"/>
      <c r="J104" s="234"/>
      <c r="K104" s="234"/>
      <c r="L104" s="239"/>
      <c r="M104" s="240"/>
      <c r="N104" s="241"/>
      <c r="O104" s="241"/>
      <c r="P104" s="241"/>
      <c r="Q104" s="241"/>
      <c r="R104" s="241"/>
      <c r="S104" s="241"/>
      <c r="T104" s="242"/>
      <c r="U104" s="13"/>
      <c r="V104" s="13"/>
      <c r="W104" s="13"/>
      <c r="X104" s="13"/>
      <c r="Y104" s="13"/>
      <c r="Z104" s="13"/>
      <c r="AA104" s="13"/>
      <c r="AB104" s="13"/>
      <c r="AC104" s="13"/>
      <c r="AD104" s="13"/>
      <c r="AE104" s="13"/>
      <c r="AT104" s="243" t="s">
        <v>135</v>
      </c>
      <c r="AU104" s="243" t="s">
        <v>79</v>
      </c>
      <c r="AV104" s="13" t="s">
        <v>79</v>
      </c>
      <c r="AW104" s="13" t="s">
        <v>31</v>
      </c>
      <c r="AX104" s="13" t="s">
        <v>77</v>
      </c>
      <c r="AY104" s="243" t="s">
        <v>111</v>
      </c>
    </row>
    <row r="105" s="2" customFormat="1" ht="22.2" customHeight="1">
      <c r="A105" s="38"/>
      <c r="B105" s="39"/>
      <c r="C105" s="204" t="s">
        <v>133</v>
      </c>
      <c r="D105" s="204" t="s">
        <v>114</v>
      </c>
      <c r="E105" s="205" t="s">
        <v>155</v>
      </c>
      <c r="F105" s="206" t="s">
        <v>156</v>
      </c>
      <c r="G105" s="207" t="s">
        <v>157</v>
      </c>
      <c r="H105" s="208">
        <v>150.96899999999999</v>
      </c>
      <c r="I105" s="209"/>
      <c r="J105" s="210">
        <f>ROUND(I105*H105,2)</f>
        <v>0</v>
      </c>
      <c r="K105" s="206" t="s">
        <v>118</v>
      </c>
      <c r="L105" s="44"/>
      <c r="M105" s="211" t="s">
        <v>19</v>
      </c>
      <c r="N105" s="212" t="s">
        <v>40</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119</v>
      </c>
      <c r="AT105" s="215" t="s">
        <v>114</v>
      </c>
      <c r="AU105" s="215" t="s">
        <v>79</v>
      </c>
      <c r="AY105" s="17" t="s">
        <v>111</v>
      </c>
      <c r="BE105" s="216">
        <f>IF(N105="základní",J105,0)</f>
        <v>0</v>
      </c>
      <c r="BF105" s="216">
        <f>IF(N105="snížená",J105,0)</f>
        <v>0</v>
      </c>
      <c r="BG105" s="216">
        <f>IF(N105="zákl. přenesená",J105,0)</f>
        <v>0</v>
      </c>
      <c r="BH105" s="216">
        <f>IF(N105="sníž. přenesená",J105,0)</f>
        <v>0</v>
      </c>
      <c r="BI105" s="216">
        <f>IF(N105="nulová",J105,0)</f>
        <v>0</v>
      </c>
      <c r="BJ105" s="17" t="s">
        <v>77</v>
      </c>
      <c r="BK105" s="216">
        <f>ROUND(I105*H105,2)</f>
        <v>0</v>
      </c>
      <c r="BL105" s="17" t="s">
        <v>119</v>
      </c>
      <c r="BM105" s="215" t="s">
        <v>158</v>
      </c>
    </row>
    <row r="106" s="2" customFormat="1">
      <c r="A106" s="38"/>
      <c r="B106" s="39"/>
      <c r="C106" s="40"/>
      <c r="D106" s="217" t="s">
        <v>121</v>
      </c>
      <c r="E106" s="40"/>
      <c r="F106" s="218" t="s">
        <v>156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121</v>
      </c>
      <c r="AU106" s="17" t="s">
        <v>79</v>
      </c>
    </row>
    <row r="107" s="13" customFormat="1">
      <c r="A107" s="13"/>
      <c r="B107" s="233"/>
      <c r="C107" s="234"/>
      <c r="D107" s="217" t="s">
        <v>135</v>
      </c>
      <c r="E107" s="235" t="s">
        <v>19</v>
      </c>
      <c r="F107" s="236" t="s">
        <v>159</v>
      </c>
      <c r="G107" s="234"/>
      <c r="H107" s="237">
        <v>150.96899999999999</v>
      </c>
      <c r="I107" s="238"/>
      <c r="J107" s="234"/>
      <c r="K107" s="234"/>
      <c r="L107" s="239"/>
      <c r="M107" s="240"/>
      <c r="N107" s="241"/>
      <c r="O107" s="241"/>
      <c r="P107" s="241"/>
      <c r="Q107" s="241"/>
      <c r="R107" s="241"/>
      <c r="S107" s="241"/>
      <c r="T107" s="242"/>
      <c r="U107" s="13"/>
      <c r="V107" s="13"/>
      <c r="W107" s="13"/>
      <c r="X107" s="13"/>
      <c r="Y107" s="13"/>
      <c r="Z107" s="13"/>
      <c r="AA107" s="13"/>
      <c r="AB107" s="13"/>
      <c r="AC107" s="13"/>
      <c r="AD107" s="13"/>
      <c r="AE107" s="13"/>
      <c r="AT107" s="243" t="s">
        <v>135</v>
      </c>
      <c r="AU107" s="243" t="s">
        <v>79</v>
      </c>
      <c r="AV107" s="13" t="s">
        <v>79</v>
      </c>
      <c r="AW107" s="13" t="s">
        <v>31</v>
      </c>
      <c r="AX107" s="13" t="s">
        <v>77</v>
      </c>
      <c r="AY107" s="243" t="s">
        <v>111</v>
      </c>
    </row>
    <row r="108" s="2" customFormat="1" ht="13.8" customHeight="1">
      <c r="A108" s="38"/>
      <c r="B108" s="39"/>
      <c r="C108" s="204" t="s">
        <v>160</v>
      </c>
      <c r="D108" s="204" t="s">
        <v>114</v>
      </c>
      <c r="E108" s="205" t="s">
        <v>161</v>
      </c>
      <c r="F108" s="206" t="s">
        <v>162</v>
      </c>
      <c r="G108" s="207" t="s">
        <v>126</v>
      </c>
      <c r="H108" s="208">
        <v>2239.7919999999999</v>
      </c>
      <c r="I108" s="209"/>
      <c r="J108" s="210">
        <f>ROUND(I108*H108,2)</f>
        <v>0</v>
      </c>
      <c r="K108" s="206" t="s">
        <v>118</v>
      </c>
      <c r="L108" s="44"/>
      <c r="M108" s="211" t="s">
        <v>19</v>
      </c>
      <c r="N108" s="212" t="s">
        <v>40</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119</v>
      </c>
      <c r="AT108" s="215" t="s">
        <v>114</v>
      </c>
      <c r="AU108" s="215" t="s">
        <v>79</v>
      </c>
      <c r="AY108" s="17" t="s">
        <v>111</v>
      </c>
      <c r="BE108" s="216">
        <f>IF(N108="základní",J108,0)</f>
        <v>0</v>
      </c>
      <c r="BF108" s="216">
        <f>IF(N108="snížená",J108,0)</f>
        <v>0</v>
      </c>
      <c r="BG108" s="216">
        <f>IF(N108="zákl. přenesená",J108,0)</f>
        <v>0</v>
      </c>
      <c r="BH108" s="216">
        <f>IF(N108="sníž. přenesená",J108,0)</f>
        <v>0</v>
      </c>
      <c r="BI108" s="216">
        <f>IF(N108="nulová",J108,0)</f>
        <v>0</v>
      </c>
      <c r="BJ108" s="17" t="s">
        <v>77</v>
      </c>
      <c r="BK108" s="216">
        <f>ROUND(I108*H108,2)</f>
        <v>0</v>
      </c>
      <c r="BL108" s="17" t="s">
        <v>119</v>
      </c>
      <c r="BM108" s="215" t="s">
        <v>163</v>
      </c>
    </row>
    <row r="109" s="2" customFormat="1">
      <c r="A109" s="38"/>
      <c r="B109" s="39"/>
      <c r="C109" s="40"/>
      <c r="D109" s="217" t="s">
        <v>121</v>
      </c>
      <c r="E109" s="40"/>
      <c r="F109" s="218" t="s">
        <v>162</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121</v>
      </c>
      <c r="AU109" s="17" t="s">
        <v>79</v>
      </c>
    </row>
    <row r="110" s="2" customFormat="1">
      <c r="A110" s="38"/>
      <c r="B110" s="39"/>
      <c r="C110" s="40"/>
      <c r="D110" s="217" t="s">
        <v>122</v>
      </c>
      <c r="E110" s="40"/>
      <c r="F110" s="222" t="s">
        <v>164</v>
      </c>
      <c r="G110" s="40"/>
      <c r="H110" s="40"/>
      <c r="I110" s="219"/>
      <c r="J110" s="40"/>
      <c r="K110" s="40"/>
      <c r="L110" s="44"/>
      <c r="M110" s="220"/>
      <c r="N110" s="221"/>
      <c r="O110" s="84"/>
      <c r="P110" s="84"/>
      <c r="Q110" s="84"/>
      <c r="R110" s="84"/>
      <c r="S110" s="84"/>
      <c r="T110" s="85"/>
      <c r="U110" s="38"/>
      <c r="V110" s="38"/>
      <c r="W110" s="38"/>
      <c r="X110" s="38"/>
      <c r="Y110" s="38"/>
      <c r="Z110" s="38"/>
      <c r="AA110" s="38"/>
      <c r="AB110" s="38"/>
      <c r="AC110" s="38"/>
      <c r="AD110" s="38"/>
      <c r="AE110" s="38"/>
      <c r="AT110" s="17" t="s">
        <v>122</v>
      </c>
      <c r="AU110" s="17" t="s">
        <v>79</v>
      </c>
    </row>
    <row r="111" s="13" customFormat="1">
      <c r="A111" s="13"/>
      <c r="B111" s="233"/>
      <c r="C111" s="234"/>
      <c r="D111" s="217" t="s">
        <v>135</v>
      </c>
      <c r="E111" s="235" t="s">
        <v>19</v>
      </c>
      <c r="F111" s="236" t="s">
        <v>165</v>
      </c>
      <c r="G111" s="234"/>
      <c r="H111" s="237">
        <v>2239.7919999999999</v>
      </c>
      <c r="I111" s="238"/>
      <c r="J111" s="234"/>
      <c r="K111" s="234"/>
      <c r="L111" s="239"/>
      <c r="M111" s="240"/>
      <c r="N111" s="241"/>
      <c r="O111" s="241"/>
      <c r="P111" s="241"/>
      <c r="Q111" s="241"/>
      <c r="R111" s="241"/>
      <c r="S111" s="241"/>
      <c r="T111" s="242"/>
      <c r="U111" s="13"/>
      <c r="V111" s="13"/>
      <c r="W111" s="13"/>
      <c r="X111" s="13"/>
      <c r="Y111" s="13"/>
      <c r="Z111" s="13"/>
      <c r="AA111" s="13"/>
      <c r="AB111" s="13"/>
      <c r="AC111" s="13"/>
      <c r="AD111" s="13"/>
      <c r="AE111" s="13"/>
      <c r="AT111" s="243" t="s">
        <v>135</v>
      </c>
      <c r="AU111" s="243" t="s">
        <v>79</v>
      </c>
      <c r="AV111" s="13" t="s">
        <v>79</v>
      </c>
      <c r="AW111" s="13" t="s">
        <v>31</v>
      </c>
      <c r="AX111" s="13" t="s">
        <v>77</v>
      </c>
      <c r="AY111" s="243" t="s">
        <v>111</v>
      </c>
    </row>
    <row r="112" s="2" customFormat="1" ht="13.8" customHeight="1">
      <c r="A112" s="38"/>
      <c r="B112" s="39"/>
      <c r="C112" s="204" t="s">
        <v>166</v>
      </c>
      <c r="D112" s="204" t="s">
        <v>114</v>
      </c>
      <c r="E112" s="205" t="s">
        <v>167</v>
      </c>
      <c r="F112" s="206" t="s">
        <v>168</v>
      </c>
      <c r="G112" s="207" t="s">
        <v>126</v>
      </c>
      <c r="H112" s="208">
        <v>189.078</v>
      </c>
      <c r="I112" s="209"/>
      <c r="J112" s="210">
        <f>ROUND(I112*H112,2)</f>
        <v>0</v>
      </c>
      <c r="K112" s="206" t="s">
        <v>118</v>
      </c>
      <c r="L112" s="44"/>
      <c r="M112" s="211" t="s">
        <v>19</v>
      </c>
      <c r="N112" s="212" t="s">
        <v>40</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119</v>
      </c>
      <c r="AT112" s="215" t="s">
        <v>114</v>
      </c>
      <c r="AU112" s="215" t="s">
        <v>79</v>
      </c>
      <c r="AY112" s="17" t="s">
        <v>111</v>
      </c>
      <c r="BE112" s="216">
        <f>IF(N112="základní",J112,0)</f>
        <v>0</v>
      </c>
      <c r="BF112" s="216">
        <f>IF(N112="snížená",J112,0)</f>
        <v>0</v>
      </c>
      <c r="BG112" s="216">
        <f>IF(N112="zákl. přenesená",J112,0)</f>
        <v>0</v>
      </c>
      <c r="BH112" s="216">
        <f>IF(N112="sníž. přenesená",J112,0)</f>
        <v>0</v>
      </c>
      <c r="BI112" s="216">
        <f>IF(N112="nulová",J112,0)</f>
        <v>0</v>
      </c>
      <c r="BJ112" s="17" t="s">
        <v>77</v>
      </c>
      <c r="BK112" s="216">
        <f>ROUND(I112*H112,2)</f>
        <v>0</v>
      </c>
      <c r="BL112" s="17" t="s">
        <v>119</v>
      </c>
      <c r="BM112" s="215" t="s">
        <v>169</v>
      </c>
    </row>
    <row r="113" s="2" customFormat="1">
      <c r="A113" s="38"/>
      <c r="B113" s="39"/>
      <c r="C113" s="40"/>
      <c r="D113" s="217" t="s">
        <v>121</v>
      </c>
      <c r="E113" s="40"/>
      <c r="F113" s="218" t="s">
        <v>168</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121</v>
      </c>
      <c r="AU113" s="17" t="s">
        <v>79</v>
      </c>
    </row>
    <row r="114" s="2" customFormat="1">
      <c r="A114" s="38"/>
      <c r="B114" s="39"/>
      <c r="C114" s="40"/>
      <c r="D114" s="217" t="s">
        <v>122</v>
      </c>
      <c r="E114" s="40"/>
      <c r="F114" s="222" t="s">
        <v>164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122</v>
      </c>
      <c r="AU114" s="17" t="s">
        <v>79</v>
      </c>
    </row>
    <row r="115" s="13" customFormat="1">
      <c r="A115" s="13"/>
      <c r="B115" s="233"/>
      <c r="C115" s="234"/>
      <c r="D115" s="217" t="s">
        <v>135</v>
      </c>
      <c r="E115" s="235" t="s">
        <v>19</v>
      </c>
      <c r="F115" s="236" t="s">
        <v>170</v>
      </c>
      <c r="G115" s="234"/>
      <c r="H115" s="237">
        <v>189.078</v>
      </c>
      <c r="I115" s="238"/>
      <c r="J115" s="234"/>
      <c r="K115" s="234"/>
      <c r="L115" s="239"/>
      <c r="M115" s="240"/>
      <c r="N115" s="241"/>
      <c r="O115" s="241"/>
      <c r="P115" s="241"/>
      <c r="Q115" s="241"/>
      <c r="R115" s="241"/>
      <c r="S115" s="241"/>
      <c r="T115" s="242"/>
      <c r="U115" s="13"/>
      <c r="V115" s="13"/>
      <c r="W115" s="13"/>
      <c r="X115" s="13"/>
      <c r="Y115" s="13"/>
      <c r="Z115" s="13"/>
      <c r="AA115" s="13"/>
      <c r="AB115" s="13"/>
      <c r="AC115" s="13"/>
      <c r="AD115" s="13"/>
      <c r="AE115" s="13"/>
      <c r="AT115" s="243" t="s">
        <v>135</v>
      </c>
      <c r="AU115" s="243" t="s">
        <v>79</v>
      </c>
      <c r="AV115" s="13" t="s">
        <v>79</v>
      </c>
      <c r="AW115" s="13" t="s">
        <v>31</v>
      </c>
      <c r="AX115" s="13" t="s">
        <v>77</v>
      </c>
      <c r="AY115" s="243" t="s">
        <v>111</v>
      </c>
    </row>
    <row r="116" s="2" customFormat="1" ht="13.8" customHeight="1">
      <c r="A116" s="38"/>
      <c r="B116" s="39"/>
      <c r="C116" s="223" t="s">
        <v>171</v>
      </c>
      <c r="D116" s="223" t="s">
        <v>129</v>
      </c>
      <c r="E116" s="224" t="s">
        <v>172</v>
      </c>
      <c r="F116" s="225" t="s">
        <v>173</v>
      </c>
      <c r="G116" s="226" t="s">
        <v>132</v>
      </c>
      <c r="H116" s="227">
        <v>4942.75</v>
      </c>
      <c r="I116" s="228"/>
      <c r="J116" s="229">
        <f>ROUND(I116*H116,2)</f>
        <v>0</v>
      </c>
      <c r="K116" s="225" t="s">
        <v>118</v>
      </c>
      <c r="L116" s="230"/>
      <c r="M116" s="231" t="s">
        <v>19</v>
      </c>
      <c r="N116" s="232" t="s">
        <v>40</v>
      </c>
      <c r="O116" s="84"/>
      <c r="P116" s="213">
        <f>O116*H116</f>
        <v>0</v>
      </c>
      <c r="Q116" s="213">
        <v>1</v>
      </c>
      <c r="R116" s="213">
        <f>Q116*H116</f>
        <v>4942.75</v>
      </c>
      <c r="S116" s="213">
        <v>0</v>
      </c>
      <c r="T116" s="214">
        <f>S116*H116</f>
        <v>0</v>
      </c>
      <c r="U116" s="38"/>
      <c r="V116" s="38"/>
      <c r="W116" s="38"/>
      <c r="X116" s="38"/>
      <c r="Y116" s="38"/>
      <c r="Z116" s="38"/>
      <c r="AA116" s="38"/>
      <c r="AB116" s="38"/>
      <c r="AC116" s="38"/>
      <c r="AD116" s="38"/>
      <c r="AE116" s="38"/>
      <c r="AR116" s="215" t="s">
        <v>133</v>
      </c>
      <c r="AT116" s="215" t="s">
        <v>129</v>
      </c>
      <c r="AU116" s="215" t="s">
        <v>79</v>
      </c>
      <c r="AY116" s="17" t="s">
        <v>111</v>
      </c>
      <c r="BE116" s="216">
        <f>IF(N116="základní",J116,0)</f>
        <v>0</v>
      </c>
      <c r="BF116" s="216">
        <f>IF(N116="snížená",J116,0)</f>
        <v>0</v>
      </c>
      <c r="BG116" s="216">
        <f>IF(N116="zákl. přenesená",J116,0)</f>
        <v>0</v>
      </c>
      <c r="BH116" s="216">
        <f>IF(N116="sníž. přenesená",J116,0)</f>
        <v>0</v>
      </c>
      <c r="BI116" s="216">
        <f>IF(N116="nulová",J116,0)</f>
        <v>0</v>
      </c>
      <c r="BJ116" s="17" t="s">
        <v>77</v>
      </c>
      <c r="BK116" s="216">
        <f>ROUND(I116*H116,2)</f>
        <v>0</v>
      </c>
      <c r="BL116" s="17" t="s">
        <v>119</v>
      </c>
      <c r="BM116" s="215" t="s">
        <v>174</v>
      </c>
    </row>
    <row r="117" s="2" customFormat="1">
      <c r="A117" s="38"/>
      <c r="B117" s="39"/>
      <c r="C117" s="40"/>
      <c r="D117" s="217" t="s">
        <v>121</v>
      </c>
      <c r="E117" s="40"/>
      <c r="F117" s="218" t="s">
        <v>173</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121</v>
      </c>
      <c r="AU117" s="17" t="s">
        <v>79</v>
      </c>
    </row>
    <row r="118" s="13" customFormat="1">
      <c r="A118" s="13"/>
      <c r="B118" s="233"/>
      <c r="C118" s="234"/>
      <c r="D118" s="217" t="s">
        <v>135</v>
      </c>
      <c r="E118" s="235" t="s">
        <v>19</v>
      </c>
      <c r="F118" s="236" t="s">
        <v>175</v>
      </c>
      <c r="G118" s="234"/>
      <c r="H118" s="237">
        <v>4942.75</v>
      </c>
      <c r="I118" s="238"/>
      <c r="J118" s="234"/>
      <c r="K118" s="234"/>
      <c r="L118" s="239"/>
      <c r="M118" s="240"/>
      <c r="N118" s="241"/>
      <c r="O118" s="241"/>
      <c r="P118" s="241"/>
      <c r="Q118" s="241"/>
      <c r="R118" s="241"/>
      <c r="S118" s="241"/>
      <c r="T118" s="242"/>
      <c r="U118" s="13"/>
      <c r="V118" s="13"/>
      <c r="W118" s="13"/>
      <c r="X118" s="13"/>
      <c r="Y118" s="13"/>
      <c r="Z118" s="13"/>
      <c r="AA118" s="13"/>
      <c r="AB118" s="13"/>
      <c r="AC118" s="13"/>
      <c r="AD118" s="13"/>
      <c r="AE118" s="13"/>
      <c r="AT118" s="243" t="s">
        <v>135</v>
      </c>
      <c r="AU118" s="243" t="s">
        <v>79</v>
      </c>
      <c r="AV118" s="13" t="s">
        <v>79</v>
      </c>
      <c r="AW118" s="13" t="s">
        <v>31</v>
      </c>
      <c r="AX118" s="13" t="s">
        <v>77</v>
      </c>
      <c r="AY118" s="243" t="s">
        <v>111</v>
      </c>
    </row>
    <row r="119" s="2" customFormat="1" ht="13.8" customHeight="1">
      <c r="A119" s="38"/>
      <c r="B119" s="39"/>
      <c r="C119" s="204" t="s">
        <v>176</v>
      </c>
      <c r="D119" s="204" t="s">
        <v>114</v>
      </c>
      <c r="E119" s="205" t="s">
        <v>177</v>
      </c>
      <c r="F119" s="206" t="s">
        <v>178</v>
      </c>
      <c r="G119" s="207" t="s">
        <v>179</v>
      </c>
      <c r="H119" s="208">
        <v>6360</v>
      </c>
      <c r="I119" s="209"/>
      <c r="J119" s="210">
        <f>ROUND(I119*H119,2)</f>
        <v>0</v>
      </c>
      <c r="K119" s="206" t="s">
        <v>118</v>
      </c>
      <c r="L119" s="44"/>
      <c r="M119" s="211" t="s">
        <v>19</v>
      </c>
      <c r="N119" s="212" t="s">
        <v>40</v>
      </c>
      <c r="O119" s="84"/>
      <c r="P119" s="213">
        <f>O119*H119</f>
        <v>0</v>
      </c>
      <c r="Q119" s="213">
        <v>0</v>
      </c>
      <c r="R119" s="213">
        <f>Q119*H119</f>
        <v>0</v>
      </c>
      <c r="S119" s="213">
        <v>0</v>
      </c>
      <c r="T119" s="214">
        <f>S119*H119</f>
        <v>0</v>
      </c>
      <c r="U119" s="38"/>
      <c r="V119" s="38"/>
      <c r="W119" s="38"/>
      <c r="X119" s="38"/>
      <c r="Y119" s="38"/>
      <c r="Z119" s="38"/>
      <c r="AA119" s="38"/>
      <c r="AB119" s="38"/>
      <c r="AC119" s="38"/>
      <c r="AD119" s="38"/>
      <c r="AE119" s="38"/>
      <c r="AR119" s="215" t="s">
        <v>119</v>
      </c>
      <c r="AT119" s="215" t="s">
        <v>114</v>
      </c>
      <c r="AU119" s="215" t="s">
        <v>79</v>
      </c>
      <c r="AY119" s="17" t="s">
        <v>111</v>
      </c>
      <c r="BE119" s="216">
        <f>IF(N119="základní",J119,0)</f>
        <v>0</v>
      </c>
      <c r="BF119" s="216">
        <f>IF(N119="snížená",J119,0)</f>
        <v>0</v>
      </c>
      <c r="BG119" s="216">
        <f>IF(N119="zákl. přenesená",J119,0)</f>
        <v>0</v>
      </c>
      <c r="BH119" s="216">
        <f>IF(N119="sníž. přenesená",J119,0)</f>
        <v>0</v>
      </c>
      <c r="BI119" s="216">
        <f>IF(N119="nulová",J119,0)</f>
        <v>0</v>
      </c>
      <c r="BJ119" s="17" t="s">
        <v>77</v>
      </c>
      <c r="BK119" s="216">
        <f>ROUND(I119*H119,2)</f>
        <v>0</v>
      </c>
      <c r="BL119" s="17" t="s">
        <v>119</v>
      </c>
      <c r="BM119" s="215" t="s">
        <v>180</v>
      </c>
    </row>
    <row r="120" s="2" customFormat="1">
      <c r="A120" s="38"/>
      <c r="B120" s="39"/>
      <c r="C120" s="40"/>
      <c r="D120" s="217" t="s">
        <v>121</v>
      </c>
      <c r="E120" s="40"/>
      <c r="F120" s="218" t="s">
        <v>178</v>
      </c>
      <c r="G120" s="40"/>
      <c r="H120" s="40"/>
      <c r="I120" s="219"/>
      <c r="J120" s="40"/>
      <c r="K120" s="40"/>
      <c r="L120" s="44"/>
      <c r="M120" s="220"/>
      <c r="N120" s="221"/>
      <c r="O120" s="84"/>
      <c r="P120" s="84"/>
      <c r="Q120" s="84"/>
      <c r="R120" s="84"/>
      <c r="S120" s="84"/>
      <c r="T120" s="85"/>
      <c r="U120" s="38"/>
      <c r="V120" s="38"/>
      <c r="W120" s="38"/>
      <c r="X120" s="38"/>
      <c r="Y120" s="38"/>
      <c r="Z120" s="38"/>
      <c r="AA120" s="38"/>
      <c r="AB120" s="38"/>
      <c r="AC120" s="38"/>
      <c r="AD120" s="38"/>
      <c r="AE120" s="38"/>
      <c r="AT120" s="17" t="s">
        <v>121</v>
      </c>
      <c r="AU120" s="17" t="s">
        <v>79</v>
      </c>
    </row>
    <row r="121" s="2" customFormat="1">
      <c r="A121" s="38"/>
      <c r="B121" s="39"/>
      <c r="C121" s="40"/>
      <c r="D121" s="217" t="s">
        <v>122</v>
      </c>
      <c r="E121" s="40"/>
      <c r="F121" s="222" t="s">
        <v>181</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122</v>
      </c>
      <c r="AU121" s="17" t="s">
        <v>79</v>
      </c>
    </row>
    <row r="122" s="13" customFormat="1">
      <c r="A122" s="13"/>
      <c r="B122" s="233"/>
      <c r="C122" s="234"/>
      <c r="D122" s="217" t="s">
        <v>135</v>
      </c>
      <c r="E122" s="235" t="s">
        <v>19</v>
      </c>
      <c r="F122" s="236" t="s">
        <v>182</v>
      </c>
      <c r="G122" s="234"/>
      <c r="H122" s="237">
        <v>6360</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135</v>
      </c>
      <c r="AU122" s="243" t="s">
        <v>79</v>
      </c>
      <c r="AV122" s="13" t="s">
        <v>79</v>
      </c>
      <c r="AW122" s="13" t="s">
        <v>31</v>
      </c>
      <c r="AX122" s="13" t="s">
        <v>77</v>
      </c>
      <c r="AY122" s="243" t="s">
        <v>111</v>
      </c>
    </row>
    <row r="123" s="2" customFormat="1" ht="22.2" customHeight="1">
      <c r="A123" s="38"/>
      <c r="B123" s="39"/>
      <c r="C123" s="204" t="s">
        <v>183</v>
      </c>
      <c r="D123" s="204" t="s">
        <v>114</v>
      </c>
      <c r="E123" s="205" t="s">
        <v>184</v>
      </c>
      <c r="F123" s="206" t="s">
        <v>185</v>
      </c>
      <c r="G123" s="207" t="s">
        <v>142</v>
      </c>
      <c r="H123" s="208">
        <v>0.032000000000000001</v>
      </c>
      <c r="I123" s="209"/>
      <c r="J123" s="210">
        <f>ROUND(I123*H123,2)</f>
        <v>0</v>
      </c>
      <c r="K123" s="206" t="s">
        <v>118</v>
      </c>
      <c r="L123" s="44"/>
      <c r="M123" s="211" t="s">
        <v>19</v>
      </c>
      <c r="N123" s="212" t="s">
        <v>40</v>
      </c>
      <c r="O123" s="84"/>
      <c r="P123" s="213">
        <f>O123*H123</f>
        <v>0</v>
      </c>
      <c r="Q123" s="213">
        <v>0</v>
      </c>
      <c r="R123" s="213">
        <f>Q123*H123</f>
        <v>0</v>
      </c>
      <c r="S123" s="213">
        <v>0</v>
      </c>
      <c r="T123" s="214">
        <f>S123*H123</f>
        <v>0</v>
      </c>
      <c r="U123" s="38"/>
      <c r="V123" s="38"/>
      <c r="W123" s="38"/>
      <c r="X123" s="38"/>
      <c r="Y123" s="38"/>
      <c r="Z123" s="38"/>
      <c r="AA123" s="38"/>
      <c r="AB123" s="38"/>
      <c r="AC123" s="38"/>
      <c r="AD123" s="38"/>
      <c r="AE123" s="38"/>
      <c r="AR123" s="215" t="s">
        <v>119</v>
      </c>
      <c r="AT123" s="215" t="s">
        <v>114</v>
      </c>
      <c r="AU123" s="215" t="s">
        <v>79</v>
      </c>
      <c r="AY123" s="17" t="s">
        <v>111</v>
      </c>
      <c r="BE123" s="216">
        <f>IF(N123="základní",J123,0)</f>
        <v>0</v>
      </c>
      <c r="BF123" s="216">
        <f>IF(N123="snížená",J123,0)</f>
        <v>0</v>
      </c>
      <c r="BG123" s="216">
        <f>IF(N123="zákl. přenesená",J123,0)</f>
        <v>0</v>
      </c>
      <c r="BH123" s="216">
        <f>IF(N123="sníž. přenesená",J123,0)</f>
        <v>0</v>
      </c>
      <c r="BI123" s="216">
        <f>IF(N123="nulová",J123,0)</f>
        <v>0</v>
      </c>
      <c r="BJ123" s="17" t="s">
        <v>77</v>
      </c>
      <c r="BK123" s="216">
        <f>ROUND(I123*H123,2)</f>
        <v>0</v>
      </c>
      <c r="BL123" s="17" t="s">
        <v>119</v>
      </c>
      <c r="BM123" s="215" t="s">
        <v>186</v>
      </c>
    </row>
    <row r="124" s="2" customFormat="1">
      <c r="A124" s="38"/>
      <c r="B124" s="39"/>
      <c r="C124" s="40"/>
      <c r="D124" s="217" t="s">
        <v>121</v>
      </c>
      <c r="E124" s="40"/>
      <c r="F124" s="218" t="s">
        <v>185</v>
      </c>
      <c r="G124" s="40"/>
      <c r="H124" s="40"/>
      <c r="I124" s="219"/>
      <c r="J124" s="40"/>
      <c r="K124" s="40"/>
      <c r="L124" s="44"/>
      <c r="M124" s="220"/>
      <c r="N124" s="221"/>
      <c r="O124" s="84"/>
      <c r="P124" s="84"/>
      <c r="Q124" s="84"/>
      <c r="R124" s="84"/>
      <c r="S124" s="84"/>
      <c r="T124" s="85"/>
      <c r="U124" s="38"/>
      <c r="V124" s="38"/>
      <c r="W124" s="38"/>
      <c r="X124" s="38"/>
      <c r="Y124" s="38"/>
      <c r="Z124" s="38"/>
      <c r="AA124" s="38"/>
      <c r="AB124" s="38"/>
      <c r="AC124" s="38"/>
      <c r="AD124" s="38"/>
      <c r="AE124" s="38"/>
      <c r="AT124" s="17" t="s">
        <v>121</v>
      </c>
      <c r="AU124" s="17" t="s">
        <v>79</v>
      </c>
    </row>
    <row r="125" s="2" customFormat="1">
      <c r="A125" s="38"/>
      <c r="B125" s="39"/>
      <c r="C125" s="40"/>
      <c r="D125" s="217" t="s">
        <v>122</v>
      </c>
      <c r="E125" s="40"/>
      <c r="F125" s="222" t="s">
        <v>187</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122</v>
      </c>
      <c r="AU125" s="17" t="s">
        <v>79</v>
      </c>
    </row>
    <row r="126" s="13" customFormat="1">
      <c r="A126" s="13"/>
      <c r="B126" s="233"/>
      <c r="C126" s="234"/>
      <c r="D126" s="217" t="s">
        <v>135</v>
      </c>
      <c r="E126" s="235" t="s">
        <v>19</v>
      </c>
      <c r="F126" s="236" t="s">
        <v>188</v>
      </c>
      <c r="G126" s="234"/>
      <c r="H126" s="237">
        <v>0.032000000000000001</v>
      </c>
      <c r="I126" s="238"/>
      <c r="J126" s="234"/>
      <c r="K126" s="234"/>
      <c r="L126" s="239"/>
      <c r="M126" s="240"/>
      <c r="N126" s="241"/>
      <c r="O126" s="241"/>
      <c r="P126" s="241"/>
      <c r="Q126" s="241"/>
      <c r="R126" s="241"/>
      <c r="S126" s="241"/>
      <c r="T126" s="242"/>
      <c r="U126" s="13"/>
      <c r="V126" s="13"/>
      <c r="W126" s="13"/>
      <c r="X126" s="13"/>
      <c r="Y126" s="13"/>
      <c r="Z126" s="13"/>
      <c r="AA126" s="13"/>
      <c r="AB126" s="13"/>
      <c r="AC126" s="13"/>
      <c r="AD126" s="13"/>
      <c r="AE126" s="13"/>
      <c r="AT126" s="243" t="s">
        <v>135</v>
      </c>
      <c r="AU126" s="243" t="s">
        <v>79</v>
      </c>
      <c r="AV126" s="13" t="s">
        <v>79</v>
      </c>
      <c r="AW126" s="13" t="s">
        <v>31</v>
      </c>
      <c r="AX126" s="13" t="s">
        <v>77</v>
      </c>
      <c r="AY126" s="243" t="s">
        <v>111</v>
      </c>
    </row>
    <row r="127" s="2" customFormat="1" ht="22.2" customHeight="1">
      <c r="A127" s="38"/>
      <c r="B127" s="39"/>
      <c r="C127" s="223" t="s">
        <v>189</v>
      </c>
      <c r="D127" s="223" t="s">
        <v>129</v>
      </c>
      <c r="E127" s="224" t="s">
        <v>190</v>
      </c>
      <c r="F127" s="225" t="s">
        <v>191</v>
      </c>
      <c r="G127" s="226" t="s">
        <v>179</v>
      </c>
      <c r="H127" s="227">
        <v>12</v>
      </c>
      <c r="I127" s="228"/>
      <c r="J127" s="229">
        <f>ROUND(I127*H127,2)</f>
        <v>0</v>
      </c>
      <c r="K127" s="225" t="s">
        <v>118</v>
      </c>
      <c r="L127" s="230"/>
      <c r="M127" s="231" t="s">
        <v>19</v>
      </c>
      <c r="N127" s="232" t="s">
        <v>40</v>
      </c>
      <c r="O127" s="84"/>
      <c r="P127" s="213">
        <f>O127*H127</f>
        <v>0</v>
      </c>
      <c r="Q127" s="213">
        <v>0.10299999999999999</v>
      </c>
      <c r="R127" s="213">
        <f>Q127*H127</f>
        <v>1.236</v>
      </c>
      <c r="S127" s="213">
        <v>0</v>
      </c>
      <c r="T127" s="214">
        <f>S127*H127</f>
        <v>0</v>
      </c>
      <c r="U127" s="38"/>
      <c r="V127" s="38"/>
      <c r="W127" s="38"/>
      <c r="X127" s="38"/>
      <c r="Y127" s="38"/>
      <c r="Z127" s="38"/>
      <c r="AA127" s="38"/>
      <c r="AB127" s="38"/>
      <c r="AC127" s="38"/>
      <c r="AD127" s="38"/>
      <c r="AE127" s="38"/>
      <c r="AR127" s="215" t="s">
        <v>133</v>
      </c>
      <c r="AT127" s="215" t="s">
        <v>129</v>
      </c>
      <c r="AU127" s="215" t="s">
        <v>79</v>
      </c>
      <c r="AY127" s="17" t="s">
        <v>111</v>
      </c>
      <c r="BE127" s="216">
        <f>IF(N127="základní",J127,0)</f>
        <v>0</v>
      </c>
      <c r="BF127" s="216">
        <f>IF(N127="snížená",J127,0)</f>
        <v>0</v>
      </c>
      <c r="BG127" s="216">
        <f>IF(N127="zákl. přenesená",J127,0)</f>
        <v>0</v>
      </c>
      <c r="BH127" s="216">
        <f>IF(N127="sníž. přenesená",J127,0)</f>
        <v>0</v>
      </c>
      <c r="BI127" s="216">
        <f>IF(N127="nulová",J127,0)</f>
        <v>0</v>
      </c>
      <c r="BJ127" s="17" t="s">
        <v>77</v>
      </c>
      <c r="BK127" s="216">
        <f>ROUND(I127*H127,2)</f>
        <v>0</v>
      </c>
      <c r="BL127" s="17" t="s">
        <v>119</v>
      </c>
      <c r="BM127" s="215" t="s">
        <v>192</v>
      </c>
    </row>
    <row r="128" s="2" customFormat="1">
      <c r="A128" s="38"/>
      <c r="B128" s="39"/>
      <c r="C128" s="40"/>
      <c r="D128" s="217" t="s">
        <v>121</v>
      </c>
      <c r="E128" s="40"/>
      <c r="F128" s="218" t="s">
        <v>191</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121</v>
      </c>
      <c r="AU128" s="17" t="s">
        <v>79</v>
      </c>
    </row>
    <row r="129" s="2" customFormat="1" ht="13.8" customHeight="1">
      <c r="A129" s="38"/>
      <c r="B129" s="39"/>
      <c r="C129" s="223" t="s">
        <v>8</v>
      </c>
      <c r="D129" s="244" t="s">
        <v>129</v>
      </c>
      <c r="E129" s="224" t="s">
        <v>193</v>
      </c>
      <c r="F129" s="225" t="s">
        <v>194</v>
      </c>
      <c r="G129" s="226" t="s">
        <v>157</v>
      </c>
      <c r="H129" s="227">
        <v>64.471999999999994</v>
      </c>
      <c r="I129" s="228"/>
      <c r="J129" s="229">
        <f>ROUND(I129*H129,2)</f>
        <v>0</v>
      </c>
      <c r="K129" s="225" t="s">
        <v>118</v>
      </c>
      <c r="L129" s="230"/>
      <c r="M129" s="231" t="s">
        <v>19</v>
      </c>
      <c r="N129" s="232" t="s">
        <v>40</v>
      </c>
      <c r="O129" s="84"/>
      <c r="P129" s="213">
        <f>O129*H129</f>
        <v>0</v>
      </c>
      <c r="Q129" s="213">
        <v>0</v>
      </c>
      <c r="R129" s="213">
        <f>Q129*H129</f>
        <v>0</v>
      </c>
      <c r="S129" s="213">
        <v>0</v>
      </c>
      <c r="T129" s="214">
        <f>S129*H129</f>
        <v>0</v>
      </c>
      <c r="U129" s="38"/>
      <c r="V129" s="38"/>
      <c r="W129" s="38"/>
      <c r="X129" s="38"/>
      <c r="Y129" s="38"/>
      <c r="Z129" s="38"/>
      <c r="AA129" s="38"/>
      <c r="AB129" s="38"/>
      <c r="AC129" s="38"/>
      <c r="AD129" s="38"/>
      <c r="AE129" s="38"/>
      <c r="AR129" s="215" t="s">
        <v>133</v>
      </c>
      <c r="AT129" s="215" t="s">
        <v>129</v>
      </c>
      <c r="AU129" s="215" t="s">
        <v>79</v>
      </c>
      <c r="AY129" s="17" t="s">
        <v>111</v>
      </c>
      <c r="BE129" s="216">
        <f>IF(N129="základní",J129,0)</f>
        <v>0</v>
      </c>
      <c r="BF129" s="216">
        <f>IF(N129="snížená",J129,0)</f>
        <v>0</v>
      </c>
      <c r="BG129" s="216">
        <f>IF(N129="zákl. přenesená",J129,0)</f>
        <v>0</v>
      </c>
      <c r="BH129" s="216">
        <f>IF(N129="sníž. přenesená",J129,0)</f>
        <v>0</v>
      </c>
      <c r="BI129" s="216">
        <f>IF(N129="nulová",J129,0)</f>
        <v>0</v>
      </c>
      <c r="BJ129" s="17" t="s">
        <v>77</v>
      </c>
      <c r="BK129" s="216">
        <f>ROUND(I129*H129,2)</f>
        <v>0</v>
      </c>
      <c r="BL129" s="17" t="s">
        <v>119</v>
      </c>
      <c r="BM129" s="215" t="s">
        <v>195</v>
      </c>
    </row>
    <row r="130" s="2" customFormat="1">
      <c r="A130" s="38"/>
      <c r="B130" s="39"/>
      <c r="C130" s="40"/>
      <c r="D130" s="217" t="s">
        <v>121</v>
      </c>
      <c r="E130" s="40"/>
      <c r="F130" s="218" t="s">
        <v>194</v>
      </c>
      <c r="G130" s="40"/>
      <c r="H130" s="40"/>
      <c r="I130" s="219"/>
      <c r="J130" s="40"/>
      <c r="K130" s="40"/>
      <c r="L130" s="44"/>
      <c r="M130" s="220"/>
      <c r="N130" s="221"/>
      <c r="O130" s="84"/>
      <c r="P130" s="84"/>
      <c r="Q130" s="84"/>
      <c r="R130" s="84"/>
      <c r="S130" s="84"/>
      <c r="T130" s="85"/>
      <c r="U130" s="38"/>
      <c r="V130" s="38"/>
      <c r="W130" s="38"/>
      <c r="X130" s="38"/>
      <c r="Y130" s="38"/>
      <c r="Z130" s="38"/>
      <c r="AA130" s="38"/>
      <c r="AB130" s="38"/>
      <c r="AC130" s="38"/>
      <c r="AD130" s="38"/>
      <c r="AE130" s="38"/>
      <c r="AT130" s="17" t="s">
        <v>121</v>
      </c>
      <c r="AU130" s="17" t="s">
        <v>79</v>
      </c>
    </row>
    <row r="131" s="2" customFormat="1">
      <c r="A131" s="38"/>
      <c r="B131" s="39"/>
      <c r="C131" s="40"/>
      <c r="D131" s="217" t="s">
        <v>122</v>
      </c>
      <c r="E131" s="40"/>
      <c r="F131" s="222" t="s">
        <v>196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122</v>
      </c>
      <c r="AU131" s="17" t="s">
        <v>79</v>
      </c>
    </row>
    <row r="132" s="2" customFormat="1" ht="13.8" customHeight="1">
      <c r="A132" s="38"/>
      <c r="B132" s="39"/>
      <c r="C132" s="223" t="s">
        <v>197</v>
      </c>
      <c r="D132" s="223" t="s">
        <v>129</v>
      </c>
      <c r="E132" s="224" t="s">
        <v>198</v>
      </c>
      <c r="F132" s="225" t="s">
        <v>199</v>
      </c>
      <c r="G132" s="226" t="s">
        <v>179</v>
      </c>
      <c r="H132" s="227">
        <v>24</v>
      </c>
      <c r="I132" s="228"/>
      <c r="J132" s="229">
        <f>ROUND(I132*H132,2)</f>
        <v>0</v>
      </c>
      <c r="K132" s="225" t="s">
        <v>118</v>
      </c>
      <c r="L132" s="230"/>
      <c r="M132" s="231" t="s">
        <v>19</v>
      </c>
      <c r="N132" s="232" t="s">
        <v>40</v>
      </c>
      <c r="O132" s="84"/>
      <c r="P132" s="213">
        <f>O132*H132</f>
        <v>0</v>
      </c>
      <c r="Q132" s="213">
        <v>0.0085199999999999998</v>
      </c>
      <c r="R132" s="213">
        <f>Q132*H132</f>
        <v>0.20448</v>
      </c>
      <c r="S132" s="213">
        <v>0</v>
      </c>
      <c r="T132" s="214">
        <f>S132*H132</f>
        <v>0</v>
      </c>
      <c r="U132" s="38"/>
      <c r="V132" s="38"/>
      <c r="W132" s="38"/>
      <c r="X132" s="38"/>
      <c r="Y132" s="38"/>
      <c r="Z132" s="38"/>
      <c r="AA132" s="38"/>
      <c r="AB132" s="38"/>
      <c r="AC132" s="38"/>
      <c r="AD132" s="38"/>
      <c r="AE132" s="38"/>
      <c r="AR132" s="215" t="s">
        <v>133</v>
      </c>
      <c r="AT132" s="215" t="s">
        <v>129</v>
      </c>
      <c r="AU132" s="215" t="s">
        <v>79</v>
      </c>
      <c r="AY132" s="17" t="s">
        <v>111</v>
      </c>
      <c r="BE132" s="216">
        <f>IF(N132="základní",J132,0)</f>
        <v>0</v>
      </c>
      <c r="BF132" s="216">
        <f>IF(N132="snížená",J132,0)</f>
        <v>0</v>
      </c>
      <c r="BG132" s="216">
        <f>IF(N132="zákl. přenesená",J132,0)</f>
        <v>0</v>
      </c>
      <c r="BH132" s="216">
        <f>IF(N132="sníž. přenesená",J132,0)</f>
        <v>0</v>
      </c>
      <c r="BI132" s="216">
        <f>IF(N132="nulová",J132,0)</f>
        <v>0</v>
      </c>
      <c r="BJ132" s="17" t="s">
        <v>77</v>
      </c>
      <c r="BK132" s="216">
        <f>ROUND(I132*H132,2)</f>
        <v>0</v>
      </c>
      <c r="BL132" s="17" t="s">
        <v>119</v>
      </c>
      <c r="BM132" s="215" t="s">
        <v>200</v>
      </c>
    </row>
    <row r="133" s="2" customFormat="1">
      <c r="A133" s="38"/>
      <c r="B133" s="39"/>
      <c r="C133" s="40"/>
      <c r="D133" s="217" t="s">
        <v>121</v>
      </c>
      <c r="E133" s="40"/>
      <c r="F133" s="218" t="s">
        <v>199</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121</v>
      </c>
      <c r="AU133" s="17" t="s">
        <v>79</v>
      </c>
    </row>
    <row r="134" s="13" customFormat="1">
      <c r="A134" s="13"/>
      <c r="B134" s="233"/>
      <c r="C134" s="234"/>
      <c r="D134" s="217" t="s">
        <v>135</v>
      </c>
      <c r="E134" s="235" t="s">
        <v>19</v>
      </c>
      <c r="F134" s="236" t="s">
        <v>201</v>
      </c>
      <c r="G134" s="234"/>
      <c r="H134" s="237">
        <v>24</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135</v>
      </c>
      <c r="AU134" s="243" t="s">
        <v>79</v>
      </c>
      <c r="AV134" s="13" t="s">
        <v>79</v>
      </c>
      <c r="AW134" s="13" t="s">
        <v>31</v>
      </c>
      <c r="AX134" s="13" t="s">
        <v>77</v>
      </c>
      <c r="AY134" s="243" t="s">
        <v>111</v>
      </c>
    </row>
    <row r="135" s="2" customFormat="1" ht="22.2" customHeight="1">
      <c r="A135" s="38"/>
      <c r="B135" s="39"/>
      <c r="C135" s="223" t="s">
        <v>202</v>
      </c>
      <c r="D135" s="223" t="s">
        <v>129</v>
      </c>
      <c r="E135" s="224" t="s">
        <v>203</v>
      </c>
      <c r="F135" s="225" t="s">
        <v>204</v>
      </c>
      <c r="G135" s="226" t="s">
        <v>179</v>
      </c>
      <c r="H135" s="227">
        <v>48</v>
      </c>
      <c r="I135" s="228"/>
      <c r="J135" s="229">
        <f>ROUND(I135*H135,2)</f>
        <v>0</v>
      </c>
      <c r="K135" s="225" t="s">
        <v>118</v>
      </c>
      <c r="L135" s="230"/>
      <c r="M135" s="231" t="s">
        <v>19</v>
      </c>
      <c r="N135" s="232" t="s">
        <v>40</v>
      </c>
      <c r="O135" s="84"/>
      <c r="P135" s="213">
        <f>O135*H135</f>
        <v>0</v>
      </c>
      <c r="Q135" s="213">
        <v>0.00123</v>
      </c>
      <c r="R135" s="213">
        <f>Q135*H135</f>
        <v>0.059039999999999995</v>
      </c>
      <c r="S135" s="213">
        <v>0</v>
      </c>
      <c r="T135" s="214">
        <f>S135*H135</f>
        <v>0</v>
      </c>
      <c r="U135" s="38"/>
      <c r="V135" s="38"/>
      <c r="W135" s="38"/>
      <c r="X135" s="38"/>
      <c r="Y135" s="38"/>
      <c r="Z135" s="38"/>
      <c r="AA135" s="38"/>
      <c r="AB135" s="38"/>
      <c r="AC135" s="38"/>
      <c r="AD135" s="38"/>
      <c r="AE135" s="38"/>
      <c r="AR135" s="215" t="s">
        <v>133</v>
      </c>
      <c r="AT135" s="215" t="s">
        <v>129</v>
      </c>
      <c r="AU135" s="215" t="s">
        <v>79</v>
      </c>
      <c r="AY135" s="17" t="s">
        <v>111</v>
      </c>
      <c r="BE135" s="216">
        <f>IF(N135="základní",J135,0)</f>
        <v>0</v>
      </c>
      <c r="BF135" s="216">
        <f>IF(N135="snížená",J135,0)</f>
        <v>0</v>
      </c>
      <c r="BG135" s="216">
        <f>IF(N135="zákl. přenesená",J135,0)</f>
        <v>0</v>
      </c>
      <c r="BH135" s="216">
        <f>IF(N135="sníž. přenesená",J135,0)</f>
        <v>0</v>
      </c>
      <c r="BI135" s="216">
        <f>IF(N135="nulová",J135,0)</f>
        <v>0</v>
      </c>
      <c r="BJ135" s="17" t="s">
        <v>77</v>
      </c>
      <c r="BK135" s="216">
        <f>ROUND(I135*H135,2)</f>
        <v>0</v>
      </c>
      <c r="BL135" s="17" t="s">
        <v>119</v>
      </c>
      <c r="BM135" s="215" t="s">
        <v>205</v>
      </c>
    </row>
    <row r="136" s="2" customFormat="1">
      <c r="A136" s="38"/>
      <c r="B136" s="39"/>
      <c r="C136" s="40"/>
      <c r="D136" s="217" t="s">
        <v>121</v>
      </c>
      <c r="E136" s="40"/>
      <c r="F136" s="218" t="s">
        <v>204</v>
      </c>
      <c r="G136" s="40"/>
      <c r="H136" s="40"/>
      <c r="I136" s="219"/>
      <c r="J136" s="40"/>
      <c r="K136" s="40"/>
      <c r="L136" s="44"/>
      <c r="M136" s="220"/>
      <c r="N136" s="221"/>
      <c r="O136" s="84"/>
      <c r="P136" s="84"/>
      <c r="Q136" s="84"/>
      <c r="R136" s="84"/>
      <c r="S136" s="84"/>
      <c r="T136" s="85"/>
      <c r="U136" s="38"/>
      <c r="V136" s="38"/>
      <c r="W136" s="38"/>
      <c r="X136" s="38"/>
      <c r="Y136" s="38"/>
      <c r="Z136" s="38"/>
      <c r="AA136" s="38"/>
      <c r="AB136" s="38"/>
      <c r="AC136" s="38"/>
      <c r="AD136" s="38"/>
      <c r="AE136" s="38"/>
      <c r="AT136" s="17" t="s">
        <v>121</v>
      </c>
      <c r="AU136" s="17" t="s">
        <v>79</v>
      </c>
    </row>
    <row r="137" s="13" customFormat="1">
      <c r="A137" s="13"/>
      <c r="B137" s="233"/>
      <c r="C137" s="234"/>
      <c r="D137" s="217" t="s">
        <v>135</v>
      </c>
      <c r="E137" s="235" t="s">
        <v>19</v>
      </c>
      <c r="F137" s="236" t="s">
        <v>206</v>
      </c>
      <c r="G137" s="234"/>
      <c r="H137" s="237">
        <v>48</v>
      </c>
      <c r="I137" s="238"/>
      <c r="J137" s="234"/>
      <c r="K137" s="234"/>
      <c r="L137" s="239"/>
      <c r="M137" s="240"/>
      <c r="N137" s="241"/>
      <c r="O137" s="241"/>
      <c r="P137" s="241"/>
      <c r="Q137" s="241"/>
      <c r="R137" s="241"/>
      <c r="S137" s="241"/>
      <c r="T137" s="242"/>
      <c r="U137" s="13"/>
      <c r="V137" s="13"/>
      <c r="W137" s="13"/>
      <c r="X137" s="13"/>
      <c r="Y137" s="13"/>
      <c r="Z137" s="13"/>
      <c r="AA137" s="13"/>
      <c r="AB137" s="13"/>
      <c r="AC137" s="13"/>
      <c r="AD137" s="13"/>
      <c r="AE137" s="13"/>
      <c r="AT137" s="243" t="s">
        <v>135</v>
      </c>
      <c r="AU137" s="243" t="s">
        <v>79</v>
      </c>
      <c r="AV137" s="13" t="s">
        <v>79</v>
      </c>
      <c r="AW137" s="13" t="s">
        <v>31</v>
      </c>
      <c r="AX137" s="13" t="s">
        <v>77</v>
      </c>
      <c r="AY137" s="243" t="s">
        <v>111</v>
      </c>
    </row>
    <row r="138" s="2" customFormat="1" ht="13.8" customHeight="1">
      <c r="A138" s="38"/>
      <c r="B138" s="39"/>
      <c r="C138" s="223" t="s">
        <v>207</v>
      </c>
      <c r="D138" s="223" t="s">
        <v>129</v>
      </c>
      <c r="E138" s="224" t="s">
        <v>208</v>
      </c>
      <c r="F138" s="225" t="s">
        <v>209</v>
      </c>
      <c r="G138" s="226" t="s">
        <v>179</v>
      </c>
      <c r="H138" s="227">
        <v>24</v>
      </c>
      <c r="I138" s="228"/>
      <c r="J138" s="229">
        <f>ROUND(I138*H138,2)</f>
        <v>0</v>
      </c>
      <c r="K138" s="225" t="s">
        <v>118</v>
      </c>
      <c r="L138" s="230"/>
      <c r="M138" s="231" t="s">
        <v>19</v>
      </c>
      <c r="N138" s="232" t="s">
        <v>40</v>
      </c>
      <c r="O138" s="84"/>
      <c r="P138" s="213">
        <f>O138*H138</f>
        <v>0</v>
      </c>
      <c r="Q138" s="213">
        <v>0.00018000000000000001</v>
      </c>
      <c r="R138" s="213">
        <f>Q138*H138</f>
        <v>0.0043200000000000001</v>
      </c>
      <c r="S138" s="213">
        <v>0</v>
      </c>
      <c r="T138" s="214">
        <f>S138*H138</f>
        <v>0</v>
      </c>
      <c r="U138" s="38"/>
      <c r="V138" s="38"/>
      <c r="W138" s="38"/>
      <c r="X138" s="38"/>
      <c r="Y138" s="38"/>
      <c r="Z138" s="38"/>
      <c r="AA138" s="38"/>
      <c r="AB138" s="38"/>
      <c r="AC138" s="38"/>
      <c r="AD138" s="38"/>
      <c r="AE138" s="38"/>
      <c r="AR138" s="215" t="s">
        <v>133</v>
      </c>
      <c r="AT138" s="215" t="s">
        <v>129</v>
      </c>
      <c r="AU138" s="215" t="s">
        <v>79</v>
      </c>
      <c r="AY138" s="17" t="s">
        <v>111</v>
      </c>
      <c r="BE138" s="216">
        <f>IF(N138="základní",J138,0)</f>
        <v>0</v>
      </c>
      <c r="BF138" s="216">
        <f>IF(N138="snížená",J138,0)</f>
        <v>0</v>
      </c>
      <c r="BG138" s="216">
        <f>IF(N138="zákl. přenesená",J138,0)</f>
        <v>0</v>
      </c>
      <c r="BH138" s="216">
        <f>IF(N138="sníž. přenesená",J138,0)</f>
        <v>0</v>
      </c>
      <c r="BI138" s="216">
        <f>IF(N138="nulová",J138,0)</f>
        <v>0</v>
      </c>
      <c r="BJ138" s="17" t="s">
        <v>77</v>
      </c>
      <c r="BK138" s="216">
        <f>ROUND(I138*H138,2)</f>
        <v>0</v>
      </c>
      <c r="BL138" s="17" t="s">
        <v>119</v>
      </c>
      <c r="BM138" s="215" t="s">
        <v>210</v>
      </c>
    </row>
    <row r="139" s="2" customFormat="1">
      <c r="A139" s="38"/>
      <c r="B139" s="39"/>
      <c r="C139" s="40"/>
      <c r="D139" s="217" t="s">
        <v>121</v>
      </c>
      <c r="E139" s="40"/>
      <c r="F139" s="218" t="s">
        <v>209</v>
      </c>
      <c r="G139" s="40"/>
      <c r="H139" s="40"/>
      <c r="I139" s="219"/>
      <c r="J139" s="40"/>
      <c r="K139" s="40"/>
      <c r="L139" s="44"/>
      <c r="M139" s="220"/>
      <c r="N139" s="221"/>
      <c r="O139" s="84"/>
      <c r="P139" s="84"/>
      <c r="Q139" s="84"/>
      <c r="R139" s="84"/>
      <c r="S139" s="84"/>
      <c r="T139" s="85"/>
      <c r="U139" s="38"/>
      <c r="V139" s="38"/>
      <c r="W139" s="38"/>
      <c r="X139" s="38"/>
      <c r="Y139" s="38"/>
      <c r="Z139" s="38"/>
      <c r="AA139" s="38"/>
      <c r="AB139" s="38"/>
      <c r="AC139" s="38"/>
      <c r="AD139" s="38"/>
      <c r="AE139" s="38"/>
      <c r="AT139" s="17" t="s">
        <v>121</v>
      </c>
      <c r="AU139" s="17" t="s">
        <v>79</v>
      </c>
    </row>
    <row r="140" s="13" customFormat="1">
      <c r="A140" s="13"/>
      <c r="B140" s="233"/>
      <c r="C140" s="234"/>
      <c r="D140" s="217" t="s">
        <v>135</v>
      </c>
      <c r="E140" s="235" t="s">
        <v>19</v>
      </c>
      <c r="F140" s="236" t="s">
        <v>201</v>
      </c>
      <c r="G140" s="234"/>
      <c r="H140" s="237">
        <v>24</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135</v>
      </c>
      <c r="AU140" s="243" t="s">
        <v>79</v>
      </c>
      <c r="AV140" s="13" t="s">
        <v>79</v>
      </c>
      <c r="AW140" s="13" t="s">
        <v>31</v>
      </c>
      <c r="AX140" s="13" t="s">
        <v>77</v>
      </c>
      <c r="AY140" s="243" t="s">
        <v>111</v>
      </c>
    </row>
    <row r="141" s="2" customFormat="1" ht="22.2" customHeight="1">
      <c r="A141" s="38"/>
      <c r="B141" s="39"/>
      <c r="C141" s="223" t="s">
        <v>211</v>
      </c>
      <c r="D141" s="223" t="s">
        <v>129</v>
      </c>
      <c r="E141" s="224" t="s">
        <v>212</v>
      </c>
      <c r="F141" s="225" t="s">
        <v>213</v>
      </c>
      <c r="G141" s="226" t="s">
        <v>179</v>
      </c>
      <c r="H141" s="227">
        <v>24</v>
      </c>
      <c r="I141" s="228"/>
      <c r="J141" s="229">
        <f>ROUND(I141*H141,2)</f>
        <v>0</v>
      </c>
      <c r="K141" s="225" t="s">
        <v>118</v>
      </c>
      <c r="L141" s="230"/>
      <c r="M141" s="231" t="s">
        <v>19</v>
      </c>
      <c r="N141" s="232" t="s">
        <v>40</v>
      </c>
      <c r="O141" s="84"/>
      <c r="P141" s="213">
        <f>O141*H141</f>
        <v>0</v>
      </c>
      <c r="Q141" s="213">
        <v>9.0000000000000006E-05</v>
      </c>
      <c r="R141" s="213">
        <f>Q141*H141</f>
        <v>0.00216</v>
      </c>
      <c r="S141" s="213">
        <v>0</v>
      </c>
      <c r="T141" s="214">
        <f>S141*H141</f>
        <v>0</v>
      </c>
      <c r="U141" s="38"/>
      <c r="V141" s="38"/>
      <c r="W141" s="38"/>
      <c r="X141" s="38"/>
      <c r="Y141" s="38"/>
      <c r="Z141" s="38"/>
      <c r="AA141" s="38"/>
      <c r="AB141" s="38"/>
      <c r="AC141" s="38"/>
      <c r="AD141" s="38"/>
      <c r="AE141" s="38"/>
      <c r="AR141" s="215" t="s">
        <v>133</v>
      </c>
      <c r="AT141" s="215" t="s">
        <v>129</v>
      </c>
      <c r="AU141" s="215" t="s">
        <v>79</v>
      </c>
      <c r="AY141" s="17" t="s">
        <v>111</v>
      </c>
      <c r="BE141" s="216">
        <f>IF(N141="základní",J141,0)</f>
        <v>0</v>
      </c>
      <c r="BF141" s="216">
        <f>IF(N141="snížená",J141,0)</f>
        <v>0</v>
      </c>
      <c r="BG141" s="216">
        <f>IF(N141="zákl. přenesená",J141,0)</f>
        <v>0</v>
      </c>
      <c r="BH141" s="216">
        <f>IF(N141="sníž. přenesená",J141,0)</f>
        <v>0</v>
      </c>
      <c r="BI141" s="216">
        <f>IF(N141="nulová",J141,0)</f>
        <v>0</v>
      </c>
      <c r="BJ141" s="17" t="s">
        <v>77</v>
      </c>
      <c r="BK141" s="216">
        <f>ROUND(I141*H141,2)</f>
        <v>0</v>
      </c>
      <c r="BL141" s="17" t="s">
        <v>119</v>
      </c>
      <c r="BM141" s="215" t="s">
        <v>214</v>
      </c>
    </row>
    <row r="142" s="2" customFormat="1">
      <c r="A142" s="38"/>
      <c r="B142" s="39"/>
      <c r="C142" s="40"/>
      <c r="D142" s="217" t="s">
        <v>121</v>
      </c>
      <c r="E142" s="40"/>
      <c r="F142" s="218" t="s">
        <v>213</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121</v>
      </c>
      <c r="AU142" s="17" t="s">
        <v>79</v>
      </c>
    </row>
    <row r="143" s="13" customFormat="1">
      <c r="A143" s="13"/>
      <c r="B143" s="233"/>
      <c r="C143" s="234"/>
      <c r="D143" s="217" t="s">
        <v>135</v>
      </c>
      <c r="E143" s="235" t="s">
        <v>19</v>
      </c>
      <c r="F143" s="236" t="s">
        <v>201</v>
      </c>
      <c r="G143" s="234"/>
      <c r="H143" s="237">
        <v>24</v>
      </c>
      <c r="I143" s="238"/>
      <c r="J143" s="234"/>
      <c r="K143" s="234"/>
      <c r="L143" s="239"/>
      <c r="M143" s="240"/>
      <c r="N143" s="241"/>
      <c r="O143" s="241"/>
      <c r="P143" s="241"/>
      <c r="Q143" s="241"/>
      <c r="R143" s="241"/>
      <c r="S143" s="241"/>
      <c r="T143" s="242"/>
      <c r="U143" s="13"/>
      <c r="V143" s="13"/>
      <c r="W143" s="13"/>
      <c r="X143" s="13"/>
      <c r="Y143" s="13"/>
      <c r="Z143" s="13"/>
      <c r="AA143" s="13"/>
      <c r="AB143" s="13"/>
      <c r="AC143" s="13"/>
      <c r="AD143" s="13"/>
      <c r="AE143" s="13"/>
      <c r="AT143" s="243" t="s">
        <v>135</v>
      </c>
      <c r="AU143" s="243" t="s">
        <v>79</v>
      </c>
      <c r="AV143" s="13" t="s">
        <v>79</v>
      </c>
      <c r="AW143" s="13" t="s">
        <v>31</v>
      </c>
      <c r="AX143" s="13" t="s">
        <v>77</v>
      </c>
      <c r="AY143" s="243" t="s">
        <v>111</v>
      </c>
    </row>
    <row r="144" s="2" customFormat="1" ht="13.8" customHeight="1">
      <c r="A144" s="38"/>
      <c r="B144" s="39"/>
      <c r="C144" s="223" t="s">
        <v>215</v>
      </c>
      <c r="D144" s="223" t="s">
        <v>129</v>
      </c>
      <c r="E144" s="224" t="s">
        <v>216</v>
      </c>
      <c r="F144" s="225" t="s">
        <v>217</v>
      </c>
      <c r="G144" s="226" t="s">
        <v>179</v>
      </c>
      <c r="H144" s="227">
        <v>96</v>
      </c>
      <c r="I144" s="228"/>
      <c r="J144" s="229">
        <f>ROUND(I144*H144,2)</f>
        <v>0</v>
      </c>
      <c r="K144" s="225" t="s">
        <v>118</v>
      </c>
      <c r="L144" s="230"/>
      <c r="M144" s="231" t="s">
        <v>19</v>
      </c>
      <c r="N144" s="232" t="s">
        <v>40</v>
      </c>
      <c r="O144" s="84"/>
      <c r="P144" s="213">
        <f>O144*H144</f>
        <v>0</v>
      </c>
      <c r="Q144" s="213">
        <v>0.00051999999999999995</v>
      </c>
      <c r="R144" s="213">
        <f>Q144*H144</f>
        <v>0.049919999999999992</v>
      </c>
      <c r="S144" s="213">
        <v>0</v>
      </c>
      <c r="T144" s="214">
        <f>S144*H144</f>
        <v>0</v>
      </c>
      <c r="U144" s="38"/>
      <c r="V144" s="38"/>
      <c r="W144" s="38"/>
      <c r="X144" s="38"/>
      <c r="Y144" s="38"/>
      <c r="Z144" s="38"/>
      <c r="AA144" s="38"/>
      <c r="AB144" s="38"/>
      <c r="AC144" s="38"/>
      <c r="AD144" s="38"/>
      <c r="AE144" s="38"/>
      <c r="AR144" s="215" t="s">
        <v>133</v>
      </c>
      <c r="AT144" s="215" t="s">
        <v>129</v>
      </c>
      <c r="AU144" s="215" t="s">
        <v>79</v>
      </c>
      <c r="AY144" s="17" t="s">
        <v>111</v>
      </c>
      <c r="BE144" s="216">
        <f>IF(N144="základní",J144,0)</f>
        <v>0</v>
      </c>
      <c r="BF144" s="216">
        <f>IF(N144="snížená",J144,0)</f>
        <v>0</v>
      </c>
      <c r="BG144" s="216">
        <f>IF(N144="zákl. přenesená",J144,0)</f>
        <v>0</v>
      </c>
      <c r="BH144" s="216">
        <f>IF(N144="sníž. přenesená",J144,0)</f>
        <v>0</v>
      </c>
      <c r="BI144" s="216">
        <f>IF(N144="nulová",J144,0)</f>
        <v>0</v>
      </c>
      <c r="BJ144" s="17" t="s">
        <v>77</v>
      </c>
      <c r="BK144" s="216">
        <f>ROUND(I144*H144,2)</f>
        <v>0</v>
      </c>
      <c r="BL144" s="17" t="s">
        <v>119</v>
      </c>
      <c r="BM144" s="215" t="s">
        <v>218</v>
      </c>
    </row>
    <row r="145" s="2" customFormat="1">
      <c r="A145" s="38"/>
      <c r="B145" s="39"/>
      <c r="C145" s="40"/>
      <c r="D145" s="217" t="s">
        <v>121</v>
      </c>
      <c r="E145" s="40"/>
      <c r="F145" s="218" t="s">
        <v>217</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121</v>
      </c>
      <c r="AU145" s="17" t="s">
        <v>79</v>
      </c>
    </row>
    <row r="146" s="13" customFormat="1">
      <c r="A146" s="13"/>
      <c r="B146" s="233"/>
      <c r="C146" s="234"/>
      <c r="D146" s="217" t="s">
        <v>135</v>
      </c>
      <c r="E146" s="235" t="s">
        <v>19</v>
      </c>
      <c r="F146" s="236" t="s">
        <v>219</v>
      </c>
      <c r="G146" s="234"/>
      <c r="H146" s="237">
        <v>96</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135</v>
      </c>
      <c r="AU146" s="243" t="s">
        <v>79</v>
      </c>
      <c r="AV146" s="13" t="s">
        <v>79</v>
      </c>
      <c r="AW146" s="13" t="s">
        <v>31</v>
      </c>
      <c r="AX146" s="13" t="s">
        <v>77</v>
      </c>
      <c r="AY146" s="243" t="s">
        <v>111</v>
      </c>
    </row>
    <row r="147" s="2" customFormat="1" ht="13.8" customHeight="1">
      <c r="A147" s="38"/>
      <c r="B147" s="39"/>
      <c r="C147" s="223" t="s">
        <v>7</v>
      </c>
      <c r="D147" s="223" t="s">
        <v>129</v>
      </c>
      <c r="E147" s="224" t="s">
        <v>220</v>
      </c>
      <c r="F147" s="225" t="s">
        <v>221</v>
      </c>
      <c r="G147" s="226" t="s">
        <v>179</v>
      </c>
      <c r="H147" s="227">
        <v>96</v>
      </c>
      <c r="I147" s="228"/>
      <c r="J147" s="229">
        <f>ROUND(I147*H147,2)</f>
        <v>0</v>
      </c>
      <c r="K147" s="225" t="s">
        <v>118</v>
      </c>
      <c r="L147" s="230"/>
      <c r="M147" s="231" t="s">
        <v>19</v>
      </c>
      <c r="N147" s="232" t="s">
        <v>40</v>
      </c>
      <c r="O147" s="84"/>
      <c r="P147" s="213">
        <f>O147*H147</f>
        <v>0</v>
      </c>
      <c r="Q147" s="213">
        <v>9.0000000000000006E-05</v>
      </c>
      <c r="R147" s="213">
        <f>Q147*H147</f>
        <v>0.0086400000000000001</v>
      </c>
      <c r="S147" s="213">
        <v>0</v>
      </c>
      <c r="T147" s="214">
        <f>S147*H147</f>
        <v>0</v>
      </c>
      <c r="U147" s="38"/>
      <c r="V147" s="38"/>
      <c r="W147" s="38"/>
      <c r="X147" s="38"/>
      <c r="Y147" s="38"/>
      <c r="Z147" s="38"/>
      <c r="AA147" s="38"/>
      <c r="AB147" s="38"/>
      <c r="AC147" s="38"/>
      <c r="AD147" s="38"/>
      <c r="AE147" s="38"/>
      <c r="AR147" s="215" t="s">
        <v>133</v>
      </c>
      <c r="AT147" s="215" t="s">
        <v>129</v>
      </c>
      <c r="AU147" s="215" t="s">
        <v>79</v>
      </c>
      <c r="AY147" s="17" t="s">
        <v>111</v>
      </c>
      <c r="BE147" s="216">
        <f>IF(N147="základní",J147,0)</f>
        <v>0</v>
      </c>
      <c r="BF147" s="216">
        <f>IF(N147="snížená",J147,0)</f>
        <v>0</v>
      </c>
      <c r="BG147" s="216">
        <f>IF(N147="zákl. přenesená",J147,0)</f>
        <v>0</v>
      </c>
      <c r="BH147" s="216">
        <f>IF(N147="sníž. přenesená",J147,0)</f>
        <v>0</v>
      </c>
      <c r="BI147" s="216">
        <f>IF(N147="nulová",J147,0)</f>
        <v>0</v>
      </c>
      <c r="BJ147" s="17" t="s">
        <v>77</v>
      </c>
      <c r="BK147" s="216">
        <f>ROUND(I147*H147,2)</f>
        <v>0</v>
      </c>
      <c r="BL147" s="17" t="s">
        <v>119</v>
      </c>
      <c r="BM147" s="215" t="s">
        <v>222</v>
      </c>
    </row>
    <row r="148" s="2" customFormat="1">
      <c r="A148" s="38"/>
      <c r="B148" s="39"/>
      <c r="C148" s="40"/>
      <c r="D148" s="217" t="s">
        <v>121</v>
      </c>
      <c r="E148" s="40"/>
      <c r="F148" s="218" t="s">
        <v>221</v>
      </c>
      <c r="G148" s="40"/>
      <c r="H148" s="40"/>
      <c r="I148" s="219"/>
      <c r="J148" s="40"/>
      <c r="K148" s="40"/>
      <c r="L148" s="44"/>
      <c r="M148" s="220"/>
      <c r="N148" s="221"/>
      <c r="O148" s="84"/>
      <c r="P148" s="84"/>
      <c r="Q148" s="84"/>
      <c r="R148" s="84"/>
      <c r="S148" s="84"/>
      <c r="T148" s="85"/>
      <c r="U148" s="38"/>
      <c r="V148" s="38"/>
      <c r="W148" s="38"/>
      <c r="X148" s="38"/>
      <c r="Y148" s="38"/>
      <c r="Z148" s="38"/>
      <c r="AA148" s="38"/>
      <c r="AB148" s="38"/>
      <c r="AC148" s="38"/>
      <c r="AD148" s="38"/>
      <c r="AE148" s="38"/>
      <c r="AT148" s="17" t="s">
        <v>121</v>
      </c>
      <c r="AU148" s="17" t="s">
        <v>79</v>
      </c>
    </row>
    <row r="149" s="2" customFormat="1" ht="22.2" customHeight="1">
      <c r="A149" s="38"/>
      <c r="B149" s="39"/>
      <c r="C149" s="204" t="s">
        <v>223</v>
      </c>
      <c r="D149" s="204" t="s">
        <v>114</v>
      </c>
      <c r="E149" s="205" t="s">
        <v>224</v>
      </c>
      <c r="F149" s="206" t="s">
        <v>225</v>
      </c>
      <c r="G149" s="207" t="s">
        <v>142</v>
      </c>
      <c r="H149" s="208">
        <v>0.016</v>
      </c>
      <c r="I149" s="209"/>
      <c r="J149" s="210">
        <f>ROUND(I149*H149,2)</f>
        <v>0</v>
      </c>
      <c r="K149" s="206" t="s">
        <v>118</v>
      </c>
      <c r="L149" s="44"/>
      <c r="M149" s="211" t="s">
        <v>19</v>
      </c>
      <c r="N149" s="212" t="s">
        <v>40</v>
      </c>
      <c r="O149" s="84"/>
      <c r="P149" s="213">
        <f>O149*H149</f>
        <v>0</v>
      </c>
      <c r="Q149" s="213">
        <v>0</v>
      </c>
      <c r="R149" s="213">
        <f>Q149*H149</f>
        <v>0</v>
      </c>
      <c r="S149" s="213">
        <v>0</v>
      </c>
      <c r="T149" s="214">
        <f>S149*H149</f>
        <v>0</v>
      </c>
      <c r="U149" s="38"/>
      <c r="V149" s="38"/>
      <c r="W149" s="38"/>
      <c r="X149" s="38"/>
      <c r="Y149" s="38"/>
      <c r="Z149" s="38"/>
      <c r="AA149" s="38"/>
      <c r="AB149" s="38"/>
      <c r="AC149" s="38"/>
      <c r="AD149" s="38"/>
      <c r="AE149" s="38"/>
      <c r="AR149" s="215" t="s">
        <v>119</v>
      </c>
      <c r="AT149" s="215" t="s">
        <v>114</v>
      </c>
      <c r="AU149" s="215" t="s">
        <v>79</v>
      </c>
      <c r="AY149" s="17" t="s">
        <v>111</v>
      </c>
      <c r="BE149" s="216">
        <f>IF(N149="základní",J149,0)</f>
        <v>0</v>
      </c>
      <c r="BF149" s="216">
        <f>IF(N149="snížená",J149,0)</f>
        <v>0</v>
      </c>
      <c r="BG149" s="216">
        <f>IF(N149="zákl. přenesená",J149,0)</f>
        <v>0</v>
      </c>
      <c r="BH149" s="216">
        <f>IF(N149="sníž. přenesená",J149,0)</f>
        <v>0</v>
      </c>
      <c r="BI149" s="216">
        <f>IF(N149="nulová",J149,0)</f>
        <v>0</v>
      </c>
      <c r="BJ149" s="17" t="s">
        <v>77</v>
      </c>
      <c r="BK149" s="216">
        <f>ROUND(I149*H149,2)</f>
        <v>0</v>
      </c>
      <c r="BL149" s="17" t="s">
        <v>119</v>
      </c>
      <c r="BM149" s="215" t="s">
        <v>226</v>
      </c>
    </row>
    <row r="150" s="2" customFormat="1">
      <c r="A150" s="38"/>
      <c r="B150" s="39"/>
      <c r="C150" s="40"/>
      <c r="D150" s="217" t="s">
        <v>121</v>
      </c>
      <c r="E150" s="40"/>
      <c r="F150" s="218" t="s">
        <v>225</v>
      </c>
      <c r="G150" s="40"/>
      <c r="H150" s="40"/>
      <c r="I150" s="219"/>
      <c r="J150" s="40"/>
      <c r="K150" s="40"/>
      <c r="L150" s="44"/>
      <c r="M150" s="220"/>
      <c r="N150" s="221"/>
      <c r="O150" s="84"/>
      <c r="P150" s="84"/>
      <c r="Q150" s="84"/>
      <c r="R150" s="84"/>
      <c r="S150" s="84"/>
      <c r="T150" s="85"/>
      <c r="U150" s="38"/>
      <c r="V150" s="38"/>
      <c r="W150" s="38"/>
      <c r="X150" s="38"/>
      <c r="Y150" s="38"/>
      <c r="Z150" s="38"/>
      <c r="AA150" s="38"/>
      <c r="AB150" s="38"/>
      <c r="AC150" s="38"/>
      <c r="AD150" s="38"/>
      <c r="AE150" s="38"/>
      <c r="AT150" s="17" t="s">
        <v>121</v>
      </c>
      <c r="AU150" s="17" t="s">
        <v>79</v>
      </c>
    </row>
    <row r="151" s="2" customFormat="1">
      <c r="A151" s="38"/>
      <c r="B151" s="39"/>
      <c r="C151" s="40"/>
      <c r="D151" s="217" t="s">
        <v>122</v>
      </c>
      <c r="E151" s="40"/>
      <c r="F151" s="222" t="s">
        <v>227</v>
      </c>
      <c r="G151" s="40"/>
      <c r="H151" s="40"/>
      <c r="I151" s="219"/>
      <c r="J151" s="40"/>
      <c r="K151" s="40"/>
      <c r="L151" s="44"/>
      <c r="M151" s="220"/>
      <c r="N151" s="221"/>
      <c r="O151" s="84"/>
      <c r="P151" s="84"/>
      <c r="Q151" s="84"/>
      <c r="R151" s="84"/>
      <c r="S151" s="84"/>
      <c r="T151" s="85"/>
      <c r="U151" s="38"/>
      <c r="V151" s="38"/>
      <c r="W151" s="38"/>
      <c r="X151" s="38"/>
      <c r="Y151" s="38"/>
      <c r="Z151" s="38"/>
      <c r="AA151" s="38"/>
      <c r="AB151" s="38"/>
      <c r="AC151" s="38"/>
      <c r="AD151" s="38"/>
      <c r="AE151" s="38"/>
      <c r="AT151" s="17" t="s">
        <v>122</v>
      </c>
      <c r="AU151" s="17" t="s">
        <v>79</v>
      </c>
    </row>
    <row r="152" s="2" customFormat="1" ht="13.8" customHeight="1">
      <c r="A152" s="38"/>
      <c r="B152" s="39"/>
      <c r="C152" s="223" t="s">
        <v>228</v>
      </c>
      <c r="D152" s="244" t="s">
        <v>129</v>
      </c>
      <c r="E152" s="224" t="s">
        <v>193</v>
      </c>
      <c r="F152" s="225" t="s">
        <v>194</v>
      </c>
      <c r="G152" s="226" t="s">
        <v>157</v>
      </c>
      <c r="H152" s="227">
        <v>32</v>
      </c>
      <c r="I152" s="228"/>
      <c r="J152" s="229">
        <f>ROUND(I152*H152,2)</f>
        <v>0</v>
      </c>
      <c r="K152" s="225" t="s">
        <v>118</v>
      </c>
      <c r="L152" s="230"/>
      <c r="M152" s="231" t="s">
        <v>19</v>
      </c>
      <c r="N152" s="232" t="s">
        <v>40</v>
      </c>
      <c r="O152" s="84"/>
      <c r="P152" s="213">
        <f>O152*H152</f>
        <v>0</v>
      </c>
      <c r="Q152" s="213">
        <v>0</v>
      </c>
      <c r="R152" s="213">
        <f>Q152*H152</f>
        <v>0</v>
      </c>
      <c r="S152" s="213">
        <v>0</v>
      </c>
      <c r="T152" s="214">
        <f>S152*H152</f>
        <v>0</v>
      </c>
      <c r="U152" s="38"/>
      <c r="V152" s="38"/>
      <c r="W152" s="38"/>
      <c r="X152" s="38"/>
      <c r="Y152" s="38"/>
      <c r="Z152" s="38"/>
      <c r="AA152" s="38"/>
      <c r="AB152" s="38"/>
      <c r="AC152" s="38"/>
      <c r="AD152" s="38"/>
      <c r="AE152" s="38"/>
      <c r="AR152" s="215" t="s">
        <v>133</v>
      </c>
      <c r="AT152" s="215" t="s">
        <v>129</v>
      </c>
      <c r="AU152" s="215" t="s">
        <v>79</v>
      </c>
      <c r="AY152" s="17" t="s">
        <v>111</v>
      </c>
      <c r="BE152" s="216">
        <f>IF(N152="základní",J152,0)</f>
        <v>0</v>
      </c>
      <c r="BF152" s="216">
        <f>IF(N152="snížená",J152,0)</f>
        <v>0</v>
      </c>
      <c r="BG152" s="216">
        <f>IF(N152="zákl. přenesená",J152,0)</f>
        <v>0</v>
      </c>
      <c r="BH152" s="216">
        <f>IF(N152="sníž. přenesená",J152,0)</f>
        <v>0</v>
      </c>
      <c r="BI152" s="216">
        <f>IF(N152="nulová",J152,0)</f>
        <v>0</v>
      </c>
      <c r="BJ152" s="17" t="s">
        <v>77</v>
      </c>
      <c r="BK152" s="216">
        <f>ROUND(I152*H152,2)</f>
        <v>0</v>
      </c>
      <c r="BL152" s="17" t="s">
        <v>119</v>
      </c>
      <c r="BM152" s="215" t="s">
        <v>229</v>
      </c>
    </row>
    <row r="153" s="2" customFormat="1">
      <c r="A153" s="38"/>
      <c r="B153" s="39"/>
      <c r="C153" s="40"/>
      <c r="D153" s="217" t="s">
        <v>121</v>
      </c>
      <c r="E153" s="40"/>
      <c r="F153" s="218" t="s">
        <v>194</v>
      </c>
      <c r="G153" s="40"/>
      <c r="H153" s="40"/>
      <c r="I153" s="219"/>
      <c r="J153" s="40"/>
      <c r="K153" s="40"/>
      <c r="L153" s="44"/>
      <c r="M153" s="220"/>
      <c r="N153" s="221"/>
      <c r="O153" s="84"/>
      <c r="P153" s="84"/>
      <c r="Q153" s="84"/>
      <c r="R153" s="84"/>
      <c r="S153" s="84"/>
      <c r="T153" s="85"/>
      <c r="U153" s="38"/>
      <c r="V153" s="38"/>
      <c r="W153" s="38"/>
      <c r="X153" s="38"/>
      <c r="Y153" s="38"/>
      <c r="Z153" s="38"/>
      <c r="AA153" s="38"/>
      <c r="AB153" s="38"/>
      <c r="AC153" s="38"/>
      <c r="AD153" s="38"/>
      <c r="AE153" s="38"/>
      <c r="AT153" s="17" t="s">
        <v>121</v>
      </c>
      <c r="AU153" s="17" t="s">
        <v>79</v>
      </c>
    </row>
    <row r="154" s="2" customFormat="1">
      <c r="A154" s="38"/>
      <c r="B154" s="39"/>
      <c r="C154" s="40"/>
      <c r="D154" s="217" t="s">
        <v>122</v>
      </c>
      <c r="E154" s="40"/>
      <c r="F154" s="222" t="s">
        <v>230</v>
      </c>
      <c r="G154" s="40"/>
      <c r="H154" s="40"/>
      <c r="I154" s="219"/>
      <c r="J154" s="40"/>
      <c r="K154" s="40"/>
      <c r="L154" s="44"/>
      <c r="M154" s="220"/>
      <c r="N154" s="221"/>
      <c r="O154" s="84"/>
      <c r="P154" s="84"/>
      <c r="Q154" s="84"/>
      <c r="R154" s="84"/>
      <c r="S154" s="84"/>
      <c r="T154" s="85"/>
      <c r="U154" s="38"/>
      <c r="V154" s="38"/>
      <c r="W154" s="38"/>
      <c r="X154" s="38"/>
      <c r="Y154" s="38"/>
      <c r="Z154" s="38"/>
      <c r="AA154" s="38"/>
      <c r="AB154" s="38"/>
      <c r="AC154" s="38"/>
      <c r="AD154" s="38"/>
      <c r="AE154" s="38"/>
      <c r="AT154" s="17" t="s">
        <v>122</v>
      </c>
      <c r="AU154" s="17" t="s">
        <v>79</v>
      </c>
    </row>
    <row r="155" s="2" customFormat="1" ht="13.8" customHeight="1">
      <c r="A155" s="38"/>
      <c r="B155" s="39"/>
      <c r="C155" s="223" t="s">
        <v>231</v>
      </c>
      <c r="D155" s="244" t="s">
        <v>129</v>
      </c>
      <c r="E155" s="224" t="s">
        <v>232</v>
      </c>
      <c r="F155" s="225" t="s">
        <v>233</v>
      </c>
      <c r="G155" s="226" t="s">
        <v>179</v>
      </c>
      <c r="H155" s="227">
        <v>12</v>
      </c>
      <c r="I155" s="228"/>
      <c r="J155" s="229">
        <f>ROUND(I155*H155,2)</f>
        <v>0</v>
      </c>
      <c r="K155" s="225" t="s">
        <v>118</v>
      </c>
      <c r="L155" s="230"/>
      <c r="M155" s="231" t="s">
        <v>19</v>
      </c>
      <c r="N155" s="232" t="s">
        <v>40</v>
      </c>
      <c r="O155" s="84"/>
      <c r="P155" s="213">
        <f>O155*H155</f>
        <v>0</v>
      </c>
      <c r="Q155" s="213">
        <v>0</v>
      </c>
      <c r="R155" s="213">
        <f>Q155*H155</f>
        <v>0</v>
      </c>
      <c r="S155" s="213">
        <v>0</v>
      </c>
      <c r="T155" s="214">
        <f>S155*H155</f>
        <v>0</v>
      </c>
      <c r="U155" s="38"/>
      <c r="V155" s="38"/>
      <c r="W155" s="38"/>
      <c r="X155" s="38"/>
      <c r="Y155" s="38"/>
      <c r="Z155" s="38"/>
      <c r="AA155" s="38"/>
      <c r="AB155" s="38"/>
      <c r="AC155" s="38"/>
      <c r="AD155" s="38"/>
      <c r="AE155" s="38"/>
      <c r="AR155" s="215" t="s">
        <v>133</v>
      </c>
      <c r="AT155" s="215" t="s">
        <v>129</v>
      </c>
      <c r="AU155" s="215" t="s">
        <v>79</v>
      </c>
      <c r="AY155" s="17" t="s">
        <v>111</v>
      </c>
      <c r="BE155" s="216">
        <f>IF(N155="základní",J155,0)</f>
        <v>0</v>
      </c>
      <c r="BF155" s="216">
        <f>IF(N155="snížená",J155,0)</f>
        <v>0</v>
      </c>
      <c r="BG155" s="216">
        <f>IF(N155="zákl. přenesená",J155,0)</f>
        <v>0</v>
      </c>
      <c r="BH155" s="216">
        <f>IF(N155="sníž. přenesená",J155,0)</f>
        <v>0</v>
      </c>
      <c r="BI155" s="216">
        <f>IF(N155="nulová",J155,0)</f>
        <v>0</v>
      </c>
      <c r="BJ155" s="17" t="s">
        <v>77</v>
      </c>
      <c r="BK155" s="216">
        <f>ROUND(I155*H155,2)</f>
        <v>0</v>
      </c>
      <c r="BL155" s="17" t="s">
        <v>119</v>
      </c>
      <c r="BM155" s="215" t="s">
        <v>234</v>
      </c>
    </row>
    <row r="156" s="2" customFormat="1">
      <c r="A156" s="38"/>
      <c r="B156" s="39"/>
      <c r="C156" s="40"/>
      <c r="D156" s="217" t="s">
        <v>121</v>
      </c>
      <c r="E156" s="40"/>
      <c r="F156" s="218" t="s">
        <v>233</v>
      </c>
      <c r="G156" s="40"/>
      <c r="H156" s="40"/>
      <c r="I156" s="219"/>
      <c r="J156" s="40"/>
      <c r="K156" s="40"/>
      <c r="L156" s="44"/>
      <c r="M156" s="220"/>
      <c r="N156" s="221"/>
      <c r="O156" s="84"/>
      <c r="P156" s="84"/>
      <c r="Q156" s="84"/>
      <c r="R156" s="84"/>
      <c r="S156" s="84"/>
      <c r="T156" s="85"/>
      <c r="U156" s="38"/>
      <c r="V156" s="38"/>
      <c r="W156" s="38"/>
      <c r="X156" s="38"/>
      <c r="Y156" s="38"/>
      <c r="Z156" s="38"/>
      <c r="AA156" s="38"/>
      <c r="AB156" s="38"/>
      <c r="AC156" s="38"/>
      <c r="AD156" s="38"/>
      <c r="AE156" s="38"/>
      <c r="AT156" s="17" t="s">
        <v>121</v>
      </c>
      <c r="AU156" s="17" t="s">
        <v>79</v>
      </c>
    </row>
    <row r="157" s="2" customFormat="1">
      <c r="A157" s="38"/>
      <c r="B157" s="39"/>
      <c r="C157" s="40"/>
      <c r="D157" s="217" t="s">
        <v>122</v>
      </c>
      <c r="E157" s="40"/>
      <c r="F157" s="222" t="s">
        <v>196</v>
      </c>
      <c r="G157" s="40"/>
      <c r="H157" s="40"/>
      <c r="I157" s="219"/>
      <c r="J157" s="40"/>
      <c r="K157" s="40"/>
      <c r="L157" s="44"/>
      <c r="M157" s="220"/>
      <c r="N157" s="221"/>
      <c r="O157" s="84"/>
      <c r="P157" s="84"/>
      <c r="Q157" s="84"/>
      <c r="R157" s="84"/>
      <c r="S157" s="84"/>
      <c r="T157" s="85"/>
      <c r="U157" s="38"/>
      <c r="V157" s="38"/>
      <c r="W157" s="38"/>
      <c r="X157" s="38"/>
      <c r="Y157" s="38"/>
      <c r="Z157" s="38"/>
      <c r="AA157" s="38"/>
      <c r="AB157" s="38"/>
      <c r="AC157" s="38"/>
      <c r="AD157" s="38"/>
      <c r="AE157" s="38"/>
      <c r="AT157" s="17" t="s">
        <v>122</v>
      </c>
      <c r="AU157" s="17" t="s">
        <v>79</v>
      </c>
    </row>
    <row r="158" s="2" customFormat="1" ht="13.8" customHeight="1">
      <c r="A158" s="38"/>
      <c r="B158" s="39"/>
      <c r="C158" s="223" t="s">
        <v>235</v>
      </c>
      <c r="D158" s="223" t="s">
        <v>129</v>
      </c>
      <c r="E158" s="224" t="s">
        <v>208</v>
      </c>
      <c r="F158" s="225" t="s">
        <v>209</v>
      </c>
      <c r="G158" s="226" t="s">
        <v>179</v>
      </c>
      <c r="H158" s="227">
        <v>48</v>
      </c>
      <c r="I158" s="228"/>
      <c r="J158" s="229">
        <f>ROUND(I158*H158,2)</f>
        <v>0</v>
      </c>
      <c r="K158" s="225" t="s">
        <v>118</v>
      </c>
      <c r="L158" s="230"/>
      <c r="M158" s="231" t="s">
        <v>19</v>
      </c>
      <c r="N158" s="232" t="s">
        <v>40</v>
      </c>
      <c r="O158" s="84"/>
      <c r="P158" s="213">
        <f>O158*H158</f>
        <v>0</v>
      </c>
      <c r="Q158" s="213">
        <v>0.00018000000000000001</v>
      </c>
      <c r="R158" s="213">
        <f>Q158*H158</f>
        <v>0.0086400000000000001</v>
      </c>
      <c r="S158" s="213">
        <v>0</v>
      </c>
      <c r="T158" s="214">
        <f>S158*H158</f>
        <v>0</v>
      </c>
      <c r="U158" s="38"/>
      <c r="V158" s="38"/>
      <c r="W158" s="38"/>
      <c r="X158" s="38"/>
      <c r="Y158" s="38"/>
      <c r="Z158" s="38"/>
      <c r="AA158" s="38"/>
      <c r="AB158" s="38"/>
      <c r="AC158" s="38"/>
      <c r="AD158" s="38"/>
      <c r="AE158" s="38"/>
      <c r="AR158" s="215" t="s">
        <v>133</v>
      </c>
      <c r="AT158" s="215" t="s">
        <v>129</v>
      </c>
      <c r="AU158" s="215" t="s">
        <v>79</v>
      </c>
      <c r="AY158" s="17" t="s">
        <v>111</v>
      </c>
      <c r="BE158" s="216">
        <f>IF(N158="základní",J158,0)</f>
        <v>0</v>
      </c>
      <c r="BF158" s="216">
        <f>IF(N158="snížená",J158,0)</f>
        <v>0</v>
      </c>
      <c r="BG158" s="216">
        <f>IF(N158="zákl. přenesená",J158,0)</f>
        <v>0</v>
      </c>
      <c r="BH158" s="216">
        <f>IF(N158="sníž. přenesená",J158,0)</f>
        <v>0</v>
      </c>
      <c r="BI158" s="216">
        <f>IF(N158="nulová",J158,0)</f>
        <v>0</v>
      </c>
      <c r="BJ158" s="17" t="s">
        <v>77</v>
      </c>
      <c r="BK158" s="216">
        <f>ROUND(I158*H158,2)</f>
        <v>0</v>
      </c>
      <c r="BL158" s="17" t="s">
        <v>119</v>
      </c>
      <c r="BM158" s="215" t="s">
        <v>236</v>
      </c>
    </row>
    <row r="159" s="2" customFormat="1">
      <c r="A159" s="38"/>
      <c r="B159" s="39"/>
      <c r="C159" s="40"/>
      <c r="D159" s="217" t="s">
        <v>121</v>
      </c>
      <c r="E159" s="40"/>
      <c r="F159" s="218" t="s">
        <v>209</v>
      </c>
      <c r="G159" s="40"/>
      <c r="H159" s="40"/>
      <c r="I159" s="219"/>
      <c r="J159" s="40"/>
      <c r="K159" s="40"/>
      <c r="L159" s="44"/>
      <c r="M159" s="220"/>
      <c r="N159" s="221"/>
      <c r="O159" s="84"/>
      <c r="P159" s="84"/>
      <c r="Q159" s="84"/>
      <c r="R159" s="84"/>
      <c r="S159" s="84"/>
      <c r="T159" s="85"/>
      <c r="U159" s="38"/>
      <c r="V159" s="38"/>
      <c r="W159" s="38"/>
      <c r="X159" s="38"/>
      <c r="Y159" s="38"/>
      <c r="Z159" s="38"/>
      <c r="AA159" s="38"/>
      <c r="AB159" s="38"/>
      <c r="AC159" s="38"/>
      <c r="AD159" s="38"/>
      <c r="AE159" s="38"/>
      <c r="AT159" s="17" t="s">
        <v>121</v>
      </c>
      <c r="AU159" s="17" t="s">
        <v>79</v>
      </c>
    </row>
    <row r="160" s="13" customFormat="1">
      <c r="A160" s="13"/>
      <c r="B160" s="233"/>
      <c r="C160" s="234"/>
      <c r="D160" s="217" t="s">
        <v>135</v>
      </c>
      <c r="E160" s="235" t="s">
        <v>19</v>
      </c>
      <c r="F160" s="236" t="s">
        <v>206</v>
      </c>
      <c r="G160" s="234"/>
      <c r="H160" s="237">
        <v>48</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135</v>
      </c>
      <c r="AU160" s="243" t="s">
        <v>79</v>
      </c>
      <c r="AV160" s="13" t="s">
        <v>79</v>
      </c>
      <c r="AW160" s="13" t="s">
        <v>31</v>
      </c>
      <c r="AX160" s="13" t="s">
        <v>77</v>
      </c>
      <c r="AY160" s="243" t="s">
        <v>111</v>
      </c>
    </row>
    <row r="161" s="2" customFormat="1" ht="22.2" customHeight="1">
      <c r="A161" s="38"/>
      <c r="B161" s="39"/>
      <c r="C161" s="204" t="s">
        <v>237</v>
      </c>
      <c r="D161" s="204" t="s">
        <v>114</v>
      </c>
      <c r="E161" s="205" t="s">
        <v>238</v>
      </c>
      <c r="F161" s="206" t="s">
        <v>239</v>
      </c>
      <c r="G161" s="207" t="s">
        <v>142</v>
      </c>
      <c r="H161" s="208">
        <v>0.59799999999999998</v>
      </c>
      <c r="I161" s="209"/>
      <c r="J161" s="210">
        <f>ROUND(I161*H161,2)</f>
        <v>0</v>
      </c>
      <c r="K161" s="206" t="s">
        <v>118</v>
      </c>
      <c r="L161" s="44"/>
      <c r="M161" s="211" t="s">
        <v>19</v>
      </c>
      <c r="N161" s="212" t="s">
        <v>40</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119</v>
      </c>
      <c r="AT161" s="215" t="s">
        <v>114</v>
      </c>
      <c r="AU161" s="215" t="s">
        <v>79</v>
      </c>
      <c r="AY161" s="17" t="s">
        <v>111</v>
      </c>
      <c r="BE161" s="216">
        <f>IF(N161="základní",J161,0)</f>
        <v>0</v>
      </c>
      <c r="BF161" s="216">
        <f>IF(N161="snížená",J161,0)</f>
        <v>0</v>
      </c>
      <c r="BG161" s="216">
        <f>IF(N161="zákl. přenesená",J161,0)</f>
        <v>0</v>
      </c>
      <c r="BH161" s="216">
        <f>IF(N161="sníž. přenesená",J161,0)</f>
        <v>0</v>
      </c>
      <c r="BI161" s="216">
        <f>IF(N161="nulová",J161,0)</f>
        <v>0</v>
      </c>
      <c r="BJ161" s="17" t="s">
        <v>77</v>
      </c>
      <c r="BK161" s="216">
        <f>ROUND(I161*H161,2)</f>
        <v>0</v>
      </c>
      <c r="BL161" s="17" t="s">
        <v>119</v>
      </c>
      <c r="BM161" s="215" t="s">
        <v>240</v>
      </c>
    </row>
    <row r="162" s="2" customFormat="1">
      <c r="A162" s="38"/>
      <c r="B162" s="39"/>
      <c r="C162" s="40"/>
      <c r="D162" s="217" t="s">
        <v>121</v>
      </c>
      <c r="E162" s="40"/>
      <c r="F162" s="218" t="s">
        <v>239</v>
      </c>
      <c r="G162" s="40"/>
      <c r="H162" s="40"/>
      <c r="I162" s="219"/>
      <c r="J162" s="40"/>
      <c r="K162" s="40"/>
      <c r="L162" s="44"/>
      <c r="M162" s="220"/>
      <c r="N162" s="221"/>
      <c r="O162" s="84"/>
      <c r="P162" s="84"/>
      <c r="Q162" s="84"/>
      <c r="R162" s="84"/>
      <c r="S162" s="84"/>
      <c r="T162" s="85"/>
      <c r="U162" s="38"/>
      <c r="V162" s="38"/>
      <c r="W162" s="38"/>
      <c r="X162" s="38"/>
      <c r="Y162" s="38"/>
      <c r="Z162" s="38"/>
      <c r="AA162" s="38"/>
      <c r="AB162" s="38"/>
      <c r="AC162" s="38"/>
      <c r="AD162" s="38"/>
      <c r="AE162" s="38"/>
      <c r="AT162" s="17" t="s">
        <v>121</v>
      </c>
      <c r="AU162" s="17" t="s">
        <v>79</v>
      </c>
    </row>
    <row r="163" s="13" customFormat="1">
      <c r="A163" s="13"/>
      <c r="B163" s="233"/>
      <c r="C163" s="234"/>
      <c r="D163" s="217" t="s">
        <v>135</v>
      </c>
      <c r="E163" s="235" t="s">
        <v>19</v>
      </c>
      <c r="F163" s="236" t="s">
        <v>241</v>
      </c>
      <c r="G163" s="234"/>
      <c r="H163" s="237">
        <v>0.59799999999999998</v>
      </c>
      <c r="I163" s="238"/>
      <c r="J163" s="234"/>
      <c r="K163" s="234"/>
      <c r="L163" s="239"/>
      <c r="M163" s="240"/>
      <c r="N163" s="241"/>
      <c r="O163" s="241"/>
      <c r="P163" s="241"/>
      <c r="Q163" s="241"/>
      <c r="R163" s="241"/>
      <c r="S163" s="241"/>
      <c r="T163" s="242"/>
      <c r="U163" s="13"/>
      <c r="V163" s="13"/>
      <c r="W163" s="13"/>
      <c r="X163" s="13"/>
      <c r="Y163" s="13"/>
      <c r="Z163" s="13"/>
      <c r="AA163" s="13"/>
      <c r="AB163" s="13"/>
      <c r="AC163" s="13"/>
      <c r="AD163" s="13"/>
      <c r="AE163" s="13"/>
      <c r="AT163" s="243" t="s">
        <v>135</v>
      </c>
      <c r="AU163" s="243" t="s">
        <v>79</v>
      </c>
      <c r="AV163" s="13" t="s">
        <v>79</v>
      </c>
      <c r="AW163" s="13" t="s">
        <v>31</v>
      </c>
      <c r="AX163" s="13" t="s">
        <v>77</v>
      </c>
      <c r="AY163" s="243" t="s">
        <v>111</v>
      </c>
    </row>
    <row r="164" s="2" customFormat="1" ht="13.8" customHeight="1">
      <c r="A164" s="38"/>
      <c r="B164" s="39"/>
      <c r="C164" s="223" t="s">
        <v>242</v>
      </c>
      <c r="D164" s="244" t="s">
        <v>129</v>
      </c>
      <c r="E164" s="224" t="s">
        <v>193</v>
      </c>
      <c r="F164" s="225" t="s">
        <v>194</v>
      </c>
      <c r="G164" s="226" t="s">
        <v>157</v>
      </c>
      <c r="H164" s="227">
        <v>1196</v>
      </c>
      <c r="I164" s="228"/>
      <c r="J164" s="229">
        <f>ROUND(I164*H164,2)</f>
        <v>0</v>
      </c>
      <c r="K164" s="225" t="s">
        <v>118</v>
      </c>
      <c r="L164" s="230"/>
      <c r="M164" s="231" t="s">
        <v>19</v>
      </c>
      <c r="N164" s="232" t="s">
        <v>40</v>
      </c>
      <c r="O164" s="84"/>
      <c r="P164" s="213">
        <f>O164*H164</f>
        <v>0</v>
      </c>
      <c r="Q164" s="213">
        <v>0</v>
      </c>
      <c r="R164" s="213">
        <f>Q164*H164</f>
        <v>0</v>
      </c>
      <c r="S164" s="213">
        <v>0</v>
      </c>
      <c r="T164" s="214">
        <f>S164*H164</f>
        <v>0</v>
      </c>
      <c r="U164" s="38"/>
      <c r="V164" s="38"/>
      <c r="W164" s="38"/>
      <c r="X164" s="38"/>
      <c r="Y164" s="38"/>
      <c r="Z164" s="38"/>
      <c r="AA164" s="38"/>
      <c r="AB164" s="38"/>
      <c r="AC164" s="38"/>
      <c r="AD164" s="38"/>
      <c r="AE164" s="38"/>
      <c r="AR164" s="215" t="s">
        <v>133</v>
      </c>
      <c r="AT164" s="215" t="s">
        <v>129</v>
      </c>
      <c r="AU164" s="215" t="s">
        <v>79</v>
      </c>
      <c r="AY164" s="17" t="s">
        <v>111</v>
      </c>
      <c r="BE164" s="216">
        <f>IF(N164="základní",J164,0)</f>
        <v>0</v>
      </c>
      <c r="BF164" s="216">
        <f>IF(N164="snížená",J164,0)</f>
        <v>0</v>
      </c>
      <c r="BG164" s="216">
        <f>IF(N164="zákl. přenesená",J164,0)</f>
        <v>0</v>
      </c>
      <c r="BH164" s="216">
        <f>IF(N164="sníž. přenesená",J164,0)</f>
        <v>0</v>
      </c>
      <c r="BI164" s="216">
        <f>IF(N164="nulová",J164,0)</f>
        <v>0</v>
      </c>
      <c r="BJ164" s="17" t="s">
        <v>77</v>
      </c>
      <c r="BK164" s="216">
        <f>ROUND(I164*H164,2)</f>
        <v>0</v>
      </c>
      <c r="BL164" s="17" t="s">
        <v>119</v>
      </c>
      <c r="BM164" s="215" t="s">
        <v>243</v>
      </c>
    </row>
    <row r="165" s="2" customFormat="1">
      <c r="A165" s="38"/>
      <c r="B165" s="39"/>
      <c r="C165" s="40"/>
      <c r="D165" s="217" t="s">
        <v>121</v>
      </c>
      <c r="E165" s="40"/>
      <c r="F165" s="218" t="s">
        <v>194</v>
      </c>
      <c r="G165" s="40"/>
      <c r="H165" s="40"/>
      <c r="I165" s="219"/>
      <c r="J165" s="40"/>
      <c r="K165" s="40"/>
      <c r="L165" s="44"/>
      <c r="M165" s="220"/>
      <c r="N165" s="221"/>
      <c r="O165" s="84"/>
      <c r="P165" s="84"/>
      <c r="Q165" s="84"/>
      <c r="R165" s="84"/>
      <c r="S165" s="84"/>
      <c r="T165" s="85"/>
      <c r="U165" s="38"/>
      <c r="V165" s="38"/>
      <c r="W165" s="38"/>
      <c r="X165" s="38"/>
      <c r="Y165" s="38"/>
      <c r="Z165" s="38"/>
      <c r="AA165" s="38"/>
      <c r="AB165" s="38"/>
      <c r="AC165" s="38"/>
      <c r="AD165" s="38"/>
      <c r="AE165" s="38"/>
      <c r="AT165" s="17" t="s">
        <v>121</v>
      </c>
      <c r="AU165" s="17" t="s">
        <v>79</v>
      </c>
    </row>
    <row r="166" s="2" customFormat="1">
      <c r="A166" s="38"/>
      <c r="B166" s="39"/>
      <c r="C166" s="40"/>
      <c r="D166" s="217" t="s">
        <v>122</v>
      </c>
      <c r="E166" s="40"/>
      <c r="F166" s="222" t="s">
        <v>244</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122</v>
      </c>
      <c r="AU166" s="17" t="s">
        <v>79</v>
      </c>
    </row>
    <row r="167" s="13" customFormat="1">
      <c r="A167" s="13"/>
      <c r="B167" s="233"/>
      <c r="C167" s="234"/>
      <c r="D167" s="217" t="s">
        <v>135</v>
      </c>
      <c r="E167" s="235" t="s">
        <v>19</v>
      </c>
      <c r="F167" s="236" t="s">
        <v>245</v>
      </c>
      <c r="G167" s="234"/>
      <c r="H167" s="237">
        <v>1196</v>
      </c>
      <c r="I167" s="238"/>
      <c r="J167" s="234"/>
      <c r="K167" s="234"/>
      <c r="L167" s="239"/>
      <c r="M167" s="240"/>
      <c r="N167" s="241"/>
      <c r="O167" s="241"/>
      <c r="P167" s="241"/>
      <c r="Q167" s="241"/>
      <c r="R167" s="241"/>
      <c r="S167" s="241"/>
      <c r="T167" s="242"/>
      <c r="U167" s="13"/>
      <c r="V167" s="13"/>
      <c r="W167" s="13"/>
      <c r="X167" s="13"/>
      <c r="Y167" s="13"/>
      <c r="Z167" s="13"/>
      <c r="AA167" s="13"/>
      <c r="AB167" s="13"/>
      <c r="AC167" s="13"/>
      <c r="AD167" s="13"/>
      <c r="AE167" s="13"/>
      <c r="AT167" s="243" t="s">
        <v>135</v>
      </c>
      <c r="AU167" s="243" t="s">
        <v>79</v>
      </c>
      <c r="AV167" s="13" t="s">
        <v>79</v>
      </c>
      <c r="AW167" s="13" t="s">
        <v>31</v>
      </c>
      <c r="AX167" s="13" t="s">
        <v>77</v>
      </c>
      <c r="AY167" s="243" t="s">
        <v>111</v>
      </c>
    </row>
    <row r="168" s="2" customFormat="1" ht="13.8" customHeight="1">
      <c r="A168" s="38"/>
      <c r="B168" s="39"/>
      <c r="C168" s="223" t="s">
        <v>246</v>
      </c>
      <c r="D168" s="244" t="s">
        <v>129</v>
      </c>
      <c r="E168" s="224" t="s">
        <v>247</v>
      </c>
      <c r="F168" s="225" t="s">
        <v>248</v>
      </c>
      <c r="G168" s="226" t="s">
        <v>179</v>
      </c>
      <c r="H168" s="227">
        <v>875</v>
      </c>
      <c r="I168" s="228"/>
      <c r="J168" s="229">
        <f>ROUND(I168*H168,2)</f>
        <v>0</v>
      </c>
      <c r="K168" s="225" t="s">
        <v>118</v>
      </c>
      <c r="L168" s="230"/>
      <c r="M168" s="231" t="s">
        <v>19</v>
      </c>
      <c r="N168" s="232" t="s">
        <v>40</v>
      </c>
      <c r="O168" s="84"/>
      <c r="P168" s="213">
        <f>O168*H168</f>
        <v>0</v>
      </c>
      <c r="Q168" s="213">
        <v>0</v>
      </c>
      <c r="R168" s="213">
        <f>Q168*H168</f>
        <v>0</v>
      </c>
      <c r="S168" s="213">
        <v>0</v>
      </c>
      <c r="T168" s="214">
        <f>S168*H168</f>
        <v>0</v>
      </c>
      <c r="U168" s="38"/>
      <c r="V168" s="38"/>
      <c r="W168" s="38"/>
      <c r="X168" s="38"/>
      <c r="Y168" s="38"/>
      <c r="Z168" s="38"/>
      <c r="AA168" s="38"/>
      <c r="AB168" s="38"/>
      <c r="AC168" s="38"/>
      <c r="AD168" s="38"/>
      <c r="AE168" s="38"/>
      <c r="AR168" s="215" t="s">
        <v>133</v>
      </c>
      <c r="AT168" s="215" t="s">
        <v>129</v>
      </c>
      <c r="AU168" s="215" t="s">
        <v>79</v>
      </c>
      <c r="AY168" s="17" t="s">
        <v>111</v>
      </c>
      <c r="BE168" s="216">
        <f>IF(N168="základní",J168,0)</f>
        <v>0</v>
      </c>
      <c r="BF168" s="216">
        <f>IF(N168="snížená",J168,0)</f>
        <v>0</v>
      </c>
      <c r="BG168" s="216">
        <f>IF(N168="zákl. přenesená",J168,0)</f>
        <v>0</v>
      </c>
      <c r="BH168" s="216">
        <f>IF(N168="sníž. přenesená",J168,0)</f>
        <v>0</v>
      </c>
      <c r="BI168" s="216">
        <f>IF(N168="nulová",J168,0)</f>
        <v>0</v>
      </c>
      <c r="BJ168" s="17" t="s">
        <v>77</v>
      </c>
      <c r="BK168" s="216">
        <f>ROUND(I168*H168,2)</f>
        <v>0</v>
      </c>
      <c r="BL168" s="17" t="s">
        <v>119</v>
      </c>
      <c r="BM168" s="215" t="s">
        <v>249</v>
      </c>
    </row>
    <row r="169" s="2" customFormat="1">
      <c r="A169" s="38"/>
      <c r="B169" s="39"/>
      <c r="C169" s="40"/>
      <c r="D169" s="217" t="s">
        <v>121</v>
      </c>
      <c r="E169" s="40"/>
      <c r="F169" s="218" t="s">
        <v>248</v>
      </c>
      <c r="G169" s="40"/>
      <c r="H169" s="40"/>
      <c r="I169" s="219"/>
      <c r="J169" s="40"/>
      <c r="K169" s="40"/>
      <c r="L169" s="44"/>
      <c r="M169" s="220"/>
      <c r="N169" s="221"/>
      <c r="O169" s="84"/>
      <c r="P169" s="84"/>
      <c r="Q169" s="84"/>
      <c r="R169" s="84"/>
      <c r="S169" s="84"/>
      <c r="T169" s="85"/>
      <c r="U169" s="38"/>
      <c r="V169" s="38"/>
      <c r="W169" s="38"/>
      <c r="X169" s="38"/>
      <c r="Y169" s="38"/>
      <c r="Z169" s="38"/>
      <c r="AA169" s="38"/>
      <c r="AB169" s="38"/>
      <c r="AC169" s="38"/>
      <c r="AD169" s="38"/>
      <c r="AE169" s="38"/>
      <c r="AT169" s="17" t="s">
        <v>121</v>
      </c>
      <c r="AU169" s="17" t="s">
        <v>79</v>
      </c>
    </row>
    <row r="170" s="2" customFormat="1">
      <c r="A170" s="38"/>
      <c r="B170" s="39"/>
      <c r="C170" s="40"/>
      <c r="D170" s="217" t="s">
        <v>122</v>
      </c>
      <c r="E170" s="40"/>
      <c r="F170" s="222" t="s">
        <v>250</v>
      </c>
      <c r="G170" s="40"/>
      <c r="H170" s="40"/>
      <c r="I170" s="219"/>
      <c r="J170" s="40"/>
      <c r="K170" s="40"/>
      <c r="L170" s="44"/>
      <c r="M170" s="220"/>
      <c r="N170" s="221"/>
      <c r="O170" s="84"/>
      <c r="P170" s="84"/>
      <c r="Q170" s="84"/>
      <c r="R170" s="84"/>
      <c r="S170" s="84"/>
      <c r="T170" s="85"/>
      <c r="U170" s="38"/>
      <c r="V170" s="38"/>
      <c r="W170" s="38"/>
      <c r="X170" s="38"/>
      <c r="Y170" s="38"/>
      <c r="Z170" s="38"/>
      <c r="AA170" s="38"/>
      <c r="AB170" s="38"/>
      <c r="AC170" s="38"/>
      <c r="AD170" s="38"/>
      <c r="AE170" s="38"/>
      <c r="AT170" s="17" t="s">
        <v>122</v>
      </c>
      <c r="AU170" s="17" t="s">
        <v>79</v>
      </c>
    </row>
    <row r="171" s="2" customFormat="1" ht="13.8" customHeight="1">
      <c r="A171" s="38"/>
      <c r="B171" s="39"/>
      <c r="C171" s="223" t="s">
        <v>251</v>
      </c>
      <c r="D171" s="244" t="s">
        <v>129</v>
      </c>
      <c r="E171" s="224" t="s">
        <v>252</v>
      </c>
      <c r="F171" s="225" t="s">
        <v>253</v>
      </c>
      <c r="G171" s="226" t="s">
        <v>179</v>
      </c>
      <c r="H171" s="227">
        <v>12</v>
      </c>
      <c r="I171" s="228"/>
      <c r="J171" s="229">
        <f>ROUND(I171*H171,2)</f>
        <v>0</v>
      </c>
      <c r="K171" s="225" t="s">
        <v>118</v>
      </c>
      <c r="L171" s="230"/>
      <c r="M171" s="231" t="s">
        <v>19</v>
      </c>
      <c r="N171" s="232" t="s">
        <v>40</v>
      </c>
      <c r="O171" s="84"/>
      <c r="P171" s="213">
        <f>O171*H171</f>
        <v>0</v>
      </c>
      <c r="Q171" s="213">
        <v>0</v>
      </c>
      <c r="R171" s="213">
        <f>Q171*H171</f>
        <v>0</v>
      </c>
      <c r="S171" s="213">
        <v>0</v>
      </c>
      <c r="T171" s="214">
        <f>S171*H171</f>
        <v>0</v>
      </c>
      <c r="U171" s="38"/>
      <c r="V171" s="38"/>
      <c r="W171" s="38"/>
      <c r="X171" s="38"/>
      <c r="Y171" s="38"/>
      <c r="Z171" s="38"/>
      <c r="AA171" s="38"/>
      <c r="AB171" s="38"/>
      <c r="AC171" s="38"/>
      <c r="AD171" s="38"/>
      <c r="AE171" s="38"/>
      <c r="AR171" s="215" t="s">
        <v>133</v>
      </c>
      <c r="AT171" s="215" t="s">
        <v>129</v>
      </c>
      <c r="AU171" s="215" t="s">
        <v>79</v>
      </c>
      <c r="AY171" s="17" t="s">
        <v>111</v>
      </c>
      <c r="BE171" s="216">
        <f>IF(N171="základní",J171,0)</f>
        <v>0</v>
      </c>
      <c r="BF171" s="216">
        <f>IF(N171="snížená",J171,0)</f>
        <v>0</v>
      </c>
      <c r="BG171" s="216">
        <f>IF(N171="zákl. přenesená",J171,0)</f>
        <v>0</v>
      </c>
      <c r="BH171" s="216">
        <f>IF(N171="sníž. přenesená",J171,0)</f>
        <v>0</v>
      </c>
      <c r="BI171" s="216">
        <f>IF(N171="nulová",J171,0)</f>
        <v>0</v>
      </c>
      <c r="BJ171" s="17" t="s">
        <v>77</v>
      </c>
      <c r="BK171" s="216">
        <f>ROUND(I171*H171,2)</f>
        <v>0</v>
      </c>
      <c r="BL171" s="17" t="s">
        <v>119</v>
      </c>
      <c r="BM171" s="215" t="s">
        <v>254</v>
      </c>
    </row>
    <row r="172" s="2" customFormat="1">
      <c r="A172" s="38"/>
      <c r="B172" s="39"/>
      <c r="C172" s="40"/>
      <c r="D172" s="217" t="s">
        <v>121</v>
      </c>
      <c r="E172" s="40"/>
      <c r="F172" s="218" t="s">
        <v>253</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121</v>
      </c>
      <c r="AU172" s="17" t="s">
        <v>79</v>
      </c>
    </row>
    <row r="173" s="2" customFormat="1">
      <c r="A173" s="38"/>
      <c r="B173" s="39"/>
      <c r="C173" s="40"/>
      <c r="D173" s="217" t="s">
        <v>122</v>
      </c>
      <c r="E173" s="40"/>
      <c r="F173" s="222" t="s">
        <v>196</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122</v>
      </c>
      <c r="AU173" s="17" t="s">
        <v>79</v>
      </c>
    </row>
    <row r="174" s="2" customFormat="1" ht="22.2" customHeight="1">
      <c r="A174" s="38"/>
      <c r="B174" s="39"/>
      <c r="C174" s="223" t="s">
        <v>255</v>
      </c>
      <c r="D174" s="223" t="s">
        <v>129</v>
      </c>
      <c r="E174" s="224" t="s">
        <v>203</v>
      </c>
      <c r="F174" s="225" t="s">
        <v>204</v>
      </c>
      <c r="G174" s="226" t="s">
        <v>179</v>
      </c>
      <c r="H174" s="227">
        <v>3500</v>
      </c>
      <c r="I174" s="228"/>
      <c r="J174" s="229">
        <f>ROUND(I174*H174,2)</f>
        <v>0</v>
      </c>
      <c r="K174" s="225" t="s">
        <v>118</v>
      </c>
      <c r="L174" s="230"/>
      <c r="M174" s="231" t="s">
        <v>19</v>
      </c>
      <c r="N174" s="232" t="s">
        <v>40</v>
      </c>
      <c r="O174" s="84"/>
      <c r="P174" s="213">
        <f>O174*H174</f>
        <v>0</v>
      </c>
      <c r="Q174" s="213">
        <v>0.00123</v>
      </c>
      <c r="R174" s="213">
        <f>Q174*H174</f>
        <v>4.3049999999999997</v>
      </c>
      <c r="S174" s="213">
        <v>0</v>
      </c>
      <c r="T174" s="214">
        <f>S174*H174</f>
        <v>0</v>
      </c>
      <c r="U174" s="38"/>
      <c r="V174" s="38"/>
      <c r="W174" s="38"/>
      <c r="X174" s="38"/>
      <c r="Y174" s="38"/>
      <c r="Z174" s="38"/>
      <c r="AA174" s="38"/>
      <c r="AB174" s="38"/>
      <c r="AC174" s="38"/>
      <c r="AD174" s="38"/>
      <c r="AE174" s="38"/>
      <c r="AR174" s="215" t="s">
        <v>133</v>
      </c>
      <c r="AT174" s="215" t="s">
        <v>129</v>
      </c>
      <c r="AU174" s="215" t="s">
        <v>79</v>
      </c>
      <c r="AY174" s="17" t="s">
        <v>111</v>
      </c>
      <c r="BE174" s="216">
        <f>IF(N174="základní",J174,0)</f>
        <v>0</v>
      </c>
      <c r="BF174" s="216">
        <f>IF(N174="snížená",J174,0)</f>
        <v>0</v>
      </c>
      <c r="BG174" s="216">
        <f>IF(N174="zákl. přenesená",J174,0)</f>
        <v>0</v>
      </c>
      <c r="BH174" s="216">
        <f>IF(N174="sníž. přenesená",J174,0)</f>
        <v>0</v>
      </c>
      <c r="BI174" s="216">
        <f>IF(N174="nulová",J174,0)</f>
        <v>0</v>
      </c>
      <c r="BJ174" s="17" t="s">
        <v>77</v>
      </c>
      <c r="BK174" s="216">
        <f>ROUND(I174*H174,2)</f>
        <v>0</v>
      </c>
      <c r="BL174" s="17" t="s">
        <v>119</v>
      </c>
      <c r="BM174" s="215" t="s">
        <v>256</v>
      </c>
    </row>
    <row r="175" s="2" customFormat="1">
      <c r="A175" s="38"/>
      <c r="B175" s="39"/>
      <c r="C175" s="40"/>
      <c r="D175" s="217" t="s">
        <v>121</v>
      </c>
      <c r="E175" s="40"/>
      <c r="F175" s="218" t="s">
        <v>204</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121</v>
      </c>
      <c r="AU175" s="17" t="s">
        <v>79</v>
      </c>
    </row>
    <row r="176" s="13" customFormat="1">
      <c r="A176" s="13"/>
      <c r="B176" s="233"/>
      <c r="C176" s="234"/>
      <c r="D176" s="217" t="s">
        <v>135</v>
      </c>
      <c r="E176" s="235" t="s">
        <v>19</v>
      </c>
      <c r="F176" s="236" t="s">
        <v>257</v>
      </c>
      <c r="G176" s="234"/>
      <c r="H176" s="237">
        <v>3500</v>
      </c>
      <c r="I176" s="238"/>
      <c r="J176" s="234"/>
      <c r="K176" s="234"/>
      <c r="L176" s="239"/>
      <c r="M176" s="240"/>
      <c r="N176" s="241"/>
      <c r="O176" s="241"/>
      <c r="P176" s="241"/>
      <c r="Q176" s="241"/>
      <c r="R176" s="241"/>
      <c r="S176" s="241"/>
      <c r="T176" s="242"/>
      <c r="U176" s="13"/>
      <c r="V176" s="13"/>
      <c r="W176" s="13"/>
      <c r="X176" s="13"/>
      <c r="Y176" s="13"/>
      <c r="Z176" s="13"/>
      <c r="AA176" s="13"/>
      <c r="AB176" s="13"/>
      <c r="AC176" s="13"/>
      <c r="AD176" s="13"/>
      <c r="AE176" s="13"/>
      <c r="AT176" s="243" t="s">
        <v>135</v>
      </c>
      <c r="AU176" s="243" t="s">
        <v>79</v>
      </c>
      <c r="AV176" s="13" t="s">
        <v>79</v>
      </c>
      <c r="AW176" s="13" t="s">
        <v>31</v>
      </c>
      <c r="AX176" s="13" t="s">
        <v>77</v>
      </c>
      <c r="AY176" s="243" t="s">
        <v>111</v>
      </c>
    </row>
    <row r="177" s="2" customFormat="1" ht="13.8" customHeight="1">
      <c r="A177" s="38"/>
      <c r="B177" s="39"/>
      <c r="C177" s="223" t="s">
        <v>258</v>
      </c>
      <c r="D177" s="223" t="s">
        <v>129</v>
      </c>
      <c r="E177" s="224" t="s">
        <v>208</v>
      </c>
      <c r="F177" s="225" t="s">
        <v>209</v>
      </c>
      <c r="G177" s="226" t="s">
        <v>179</v>
      </c>
      <c r="H177" s="227">
        <v>1774</v>
      </c>
      <c r="I177" s="228"/>
      <c r="J177" s="229">
        <f>ROUND(I177*H177,2)</f>
        <v>0</v>
      </c>
      <c r="K177" s="225" t="s">
        <v>118</v>
      </c>
      <c r="L177" s="230"/>
      <c r="M177" s="231" t="s">
        <v>19</v>
      </c>
      <c r="N177" s="232" t="s">
        <v>40</v>
      </c>
      <c r="O177" s="84"/>
      <c r="P177" s="213">
        <f>O177*H177</f>
        <v>0</v>
      </c>
      <c r="Q177" s="213">
        <v>0.00018000000000000001</v>
      </c>
      <c r="R177" s="213">
        <f>Q177*H177</f>
        <v>0.31931999999999999</v>
      </c>
      <c r="S177" s="213">
        <v>0</v>
      </c>
      <c r="T177" s="214">
        <f>S177*H177</f>
        <v>0</v>
      </c>
      <c r="U177" s="38"/>
      <c r="V177" s="38"/>
      <c r="W177" s="38"/>
      <c r="X177" s="38"/>
      <c r="Y177" s="38"/>
      <c r="Z177" s="38"/>
      <c r="AA177" s="38"/>
      <c r="AB177" s="38"/>
      <c r="AC177" s="38"/>
      <c r="AD177" s="38"/>
      <c r="AE177" s="38"/>
      <c r="AR177" s="215" t="s">
        <v>133</v>
      </c>
      <c r="AT177" s="215" t="s">
        <v>129</v>
      </c>
      <c r="AU177" s="215" t="s">
        <v>79</v>
      </c>
      <c r="AY177" s="17" t="s">
        <v>111</v>
      </c>
      <c r="BE177" s="216">
        <f>IF(N177="základní",J177,0)</f>
        <v>0</v>
      </c>
      <c r="BF177" s="216">
        <f>IF(N177="snížená",J177,0)</f>
        <v>0</v>
      </c>
      <c r="BG177" s="216">
        <f>IF(N177="zákl. přenesená",J177,0)</f>
        <v>0</v>
      </c>
      <c r="BH177" s="216">
        <f>IF(N177="sníž. přenesená",J177,0)</f>
        <v>0</v>
      </c>
      <c r="BI177" s="216">
        <f>IF(N177="nulová",J177,0)</f>
        <v>0</v>
      </c>
      <c r="BJ177" s="17" t="s">
        <v>77</v>
      </c>
      <c r="BK177" s="216">
        <f>ROUND(I177*H177,2)</f>
        <v>0</v>
      </c>
      <c r="BL177" s="17" t="s">
        <v>119</v>
      </c>
      <c r="BM177" s="215" t="s">
        <v>259</v>
      </c>
    </row>
    <row r="178" s="2" customFormat="1">
      <c r="A178" s="38"/>
      <c r="B178" s="39"/>
      <c r="C178" s="40"/>
      <c r="D178" s="217" t="s">
        <v>121</v>
      </c>
      <c r="E178" s="40"/>
      <c r="F178" s="218" t="s">
        <v>209</v>
      </c>
      <c r="G178" s="40"/>
      <c r="H178" s="40"/>
      <c r="I178" s="219"/>
      <c r="J178" s="40"/>
      <c r="K178" s="40"/>
      <c r="L178" s="44"/>
      <c r="M178" s="220"/>
      <c r="N178" s="221"/>
      <c r="O178" s="84"/>
      <c r="P178" s="84"/>
      <c r="Q178" s="84"/>
      <c r="R178" s="84"/>
      <c r="S178" s="84"/>
      <c r="T178" s="85"/>
      <c r="U178" s="38"/>
      <c r="V178" s="38"/>
      <c r="W178" s="38"/>
      <c r="X178" s="38"/>
      <c r="Y178" s="38"/>
      <c r="Z178" s="38"/>
      <c r="AA178" s="38"/>
      <c r="AB178" s="38"/>
      <c r="AC178" s="38"/>
      <c r="AD178" s="38"/>
      <c r="AE178" s="38"/>
      <c r="AT178" s="17" t="s">
        <v>121</v>
      </c>
      <c r="AU178" s="17" t="s">
        <v>79</v>
      </c>
    </row>
    <row r="179" s="13" customFormat="1">
      <c r="A179" s="13"/>
      <c r="B179" s="233"/>
      <c r="C179" s="234"/>
      <c r="D179" s="217" t="s">
        <v>135</v>
      </c>
      <c r="E179" s="235" t="s">
        <v>19</v>
      </c>
      <c r="F179" s="236" t="s">
        <v>260</v>
      </c>
      <c r="G179" s="234"/>
      <c r="H179" s="237">
        <v>1774</v>
      </c>
      <c r="I179" s="238"/>
      <c r="J179" s="234"/>
      <c r="K179" s="234"/>
      <c r="L179" s="239"/>
      <c r="M179" s="240"/>
      <c r="N179" s="241"/>
      <c r="O179" s="241"/>
      <c r="P179" s="241"/>
      <c r="Q179" s="241"/>
      <c r="R179" s="241"/>
      <c r="S179" s="241"/>
      <c r="T179" s="242"/>
      <c r="U179" s="13"/>
      <c r="V179" s="13"/>
      <c r="W179" s="13"/>
      <c r="X179" s="13"/>
      <c r="Y179" s="13"/>
      <c r="Z179" s="13"/>
      <c r="AA179" s="13"/>
      <c r="AB179" s="13"/>
      <c r="AC179" s="13"/>
      <c r="AD179" s="13"/>
      <c r="AE179" s="13"/>
      <c r="AT179" s="243" t="s">
        <v>135</v>
      </c>
      <c r="AU179" s="243" t="s">
        <v>79</v>
      </c>
      <c r="AV179" s="13" t="s">
        <v>79</v>
      </c>
      <c r="AW179" s="13" t="s">
        <v>31</v>
      </c>
      <c r="AX179" s="13" t="s">
        <v>77</v>
      </c>
      <c r="AY179" s="243" t="s">
        <v>111</v>
      </c>
    </row>
    <row r="180" s="2" customFormat="1" ht="22.2" customHeight="1">
      <c r="A180" s="38"/>
      <c r="B180" s="39"/>
      <c r="C180" s="204" t="s">
        <v>261</v>
      </c>
      <c r="D180" s="204" t="s">
        <v>114</v>
      </c>
      <c r="E180" s="205" t="s">
        <v>262</v>
      </c>
      <c r="F180" s="206" t="s">
        <v>263</v>
      </c>
      <c r="G180" s="207" t="s">
        <v>142</v>
      </c>
      <c r="H180" s="208">
        <v>0.48199999999999998</v>
      </c>
      <c r="I180" s="209"/>
      <c r="J180" s="210">
        <f>ROUND(I180*H180,2)</f>
        <v>0</v>
      </c>
      <c r="K180" s="206" t="s">
        <v>118</v>
      </c>
      <c r="L180" s="44"/>
      <c r="M180" s="211" t="s">
        <v>19</v>
      </c>
      <c r="N180" s="212" t="s">
        <v>40</v>
      </c>
      <c r="O180" s="84"/>
      <c r="P180" s="213">
        <f>O180*H180</f>
        <v>0</v>
      </c>
      <c r="Q180" s="213">
        <v>0</v>
      </c>
      <c r="R180" s="213">
        <f>Q180*H180</f>
        <v>0</v>
      </c>
      <c r="S180" s="213">
        <v>0</v>
      </c>
      <c r="T180" s="214">
        <f>S180*H180</f>
        <v>0</v>
      </c>
      <c r="U180" s="38"/>
      <c r="V180" s="38"/>
      <c r="W180" s="38"/>
      <c r="X180" s="38"/>
      <c r="Y180" s="38"/>
      <c r="Z180" s="38"/>
      <c r="AA180" s="38"/>
      <c r="AB180" s="38"/>
      <c r="AC180" s="38"/>
      <c r="AD180" s="38"/>
      <c r="AE180" s="38"/>
      <c r="AR180" s="215" t="s">
        <v>119</v>
      </c>
      <c r="AT180" s="215" t="s">
        <v>114</v>
      </c>
      <c r="AU180" s="215" t="s">
        <v>79</v>
      </c>
      <c r="AY180" s="17" t="s">
        <v>111</v>
      </c>
      <c r="BE180" s="216">
        <f>IF(N180="základní",J180,0)</f>
        <v>0</v>
      </c>
      <c r="BF180" s="216">
        <f>IF(N180="snížená",J180,0)</f>
        <v>0</v>
      </c>
      <c r="BG180" s="216">
        <f>IF(N180="zákl. přenesená",J180,0)</f>
        <v>0</v>
      </c>
      <c r="BH180" s="216">
        <f>IF(N180="sníž. přenesená",J180,0)</f>
        <v>0</v>
      </c>
      <c r="BI180" s="216">
        <f>IF(N180="nulová",J180,0)</f>
        <v>0</v>
      </c>
      <c r="BJ180" s="17" t="s">
        <v>77</v>
      </c>
      <c r="BK180" s="216">
        <f>ROUND(I180*H180,2)</f>
        <v>0</v>
      </c>
      <c r="BL180" s="17" t="s">
        <v>119</v>
      </c>
      <c r="BM180" s="215" t="s">
        <v>264</v>
      </c>
    </row>
    <row r="181" s="2" customFormat="1">
      <c r="A181" s="38"/>
      <c r="B181" s="39"/>
      <c r="C181" s="40"/>
      <c r="D181" s="217" t="s">
        <v>121</v>
      </c>
      <c r="E181" s="40"/>
      <c r="F181" s="218" t="s">
        <v>263</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121</v>
      </c>
      <c r="AU181" s="17" t="s">
        <v>79</v>
      </c>
    </row>
    <row r="182" s="13" customFormat="1">
      <c r="A182" s="13"/>
      <c r="B182" s="233"/>
      <c r="C182" s="234"/>
      <c r="D182" s="217" t="s">
        <v>135</v>
      </c>
      <c r="E182" s="235" t="s">
        <v>19</v>
      </c>
      <c r="F182" s="236" t="s">
        <v>154</v>
      </c>
      <c r="G182" s="234"/>
      <c r="H182" s="237">
        <v>0.48199999999999998</v>
      </c>
      <c r="I182" s="238"/>
      <c r="J182" s="234"/>
      <c r="K182" s="234"/>
      <c r="L182" s="239"/>
      <c r="M182" s="240"/>
      <c r="N182" s="241"/>
      <c r="O182" s="241"/>
      <c r="P182" s="241"/>
      <c r="Q182" s="241"/>
      <c r="R182" s="241"/>
      <c r="S182" s="241"/>
      <c r="T182" s="242"/>
      <c r="U182" s="13"/>
      <c r="V182" s="13"/>
      <c r="W182" s="13"/>
      <c r="X182" s="13"/>
      <c r="Y182" s="13"/>
      <c r="Z182" s="13"/>
      <c r="AA182" s="13"/>
      <c r="AB182" s="13"/>
      <c r="AC182" s="13"/>
      <c r="AD182" s="13"/>
      <c r="AE182" s="13"/>
      <c r="AT182" s="243" t="s">
        <v>135</v>
      </c>
      <c r="AU182" s="243" t="s">
        <v>79</v>
      </c>
      <c r="AV182" s="13" t="s">
        <v>79</v>
      </c>
      <c r="AW182" s="13" t="s">
        <v>31</v>
      </c>
      <c r="AX182" s="13" t="s">
        <v>77</v>
      </c>
      <c r="AY182" s="243" t="s">
        <v>111</v>
      </c>
    </row>
    <row r="183" s="2" customFormat="1" ht="13.8" customHeight="1">
      <c r="A183" s="38"/>
      <c r="B183" s="39"/>
      <c r="C183" s="223" t="s">
        <v>265</v>
      </c>
      <c r="D183" s="244" t="s">
        <v>129</v>
      </c>
      <c r="E183" s="224" t="s">
        <v>193</v>
      </c>
      <c r="F183" s="225" t="s">
        <v>194</v>
      </c>
      <c r="G183" s="226" t="s">
        <v>157</v>
      </c>
      <c r="H183" s="227">
        <v>964</v>
      </c>
      <c r="I183" s="228"/>
      <c r="J183" s="229">
        <f>ROUND(I183*H183,2)</f>
        <v>0</v>
      </c>
      <c r="K183" s="225" t="s">
        <v>118</v>
      </c>
      <c r="L183" s="230"/>
      <c r="M183" s="231" t="s">
        <v>19</v>
      </c>
      <c r="N183" s="232" t="s">
        <v>40</v>
      </c>
      <c r="O183" s="84"/>
      <c r="P183" s="213">
        <f>O183*H183</f>
        <v>0</v>
      </c>
      <c r="Q183" s="213">
        <v>0</v>
      </c>
      <c r="R183" s="213">
        <f>Q183*H183</f>
        <v>0</v>
      </c>
      <c r="S183" s="213">
        <v>0</v>
      </c>
      <c r="T183" s="214">
        <f>S183*H183</f>
        <v>0</v>
      </c>
      <c r="U183" s="38"/>
      <c r="V183" s="38"/>
      <c r="W183" s="38"/>
      <c r="X183" s="38"/>
      <c r="Y183" s="38"/>
      <c r="Z183" s="38"/>
      <c r="AA183" s="38"/>
      <c r="AB183" s="38"/>
      <c r="AC183" s="38"/>
      <c r="AD183" s="38"/>
      <c r="AE183" s="38"/>
      <c r="AR183" s="215" t="s">
        <v>133</v>
      </c>
      <c r="AT183" s="215" t="s">
        <v>129</v>
      </c>
      <c r="AU183" s="215" t="s">
        <v>79</v>
      </c>
      <c r="AY183" s="17" t="s">
        <v>111</v>
      </c>
      <c r="BE183" s="216">
        <f>IF(N183="základní",J183,0)</f>
        <v>0</v>
      </c>
      <c r="BF183" s="216">
        <f>IF(N183="snížená",J183,0)</f>
        <v>0</v>
      </c>
      <c r="BG183" s="216">
        <f>IF(N183="zákl. přenesená",J183,0)</f>
        <v>0</v>
      </c>
      <c r="BH183" s="216">
        <f>IF(N183="sníž. přenesená",J183,0)</f>
        <v>0</v>
      </c>
      <c r="BI183" s="216">
        <f>IF(N183="nulová",J183,0)</f>
        <v>0</v>
      </c>
      <c r="BJ183" s="17" t="s">
        <v>77</v>
      </c>
      <c r="BK183" s="216">
        <f>ROUND(I183*H183,2)</f>
        <v>0</v>
      </c>
      <c r="BL183" s="17" t="s">
        <v>119</v>
      </c>
      <c r="BM183" s="215" t="s">
        <v>266</v>
      </c>
    </row>
    <row r="184" s="2" customFormat="1">
      <c r="A184" s="38"/>
      <c r="B184" s="39"/>
      <c r="C184" s="40"/>
      <c r="D184" s="217" t="s">
        <v>121</v>
      </c>
      <c r="E184" s="40"/>
      <c r="F184" s="218" t="s">
        <v>194</v>
      </c>
      <c r="G184" s="40"/>
      <c r="H184" s="40"/>
      <c r="I184" s="219"/>
      <c r="J184" s="40"/>
      <c r="K184" s="40"/>
      <c r="L184" s="44"/>
      <c r="M184" s="220"/>
      <c r="N184" s="221"/>
      <c r="O184" s="84"/>
      <c r="P184" s="84"/>
      <c r="Q184" s="84"/>
      <c r="R184" s="84"/>
      <c r="S184" s="84"/>
      <c r="T184" s="85"/>
      <c r="U184" s="38"/>
      <c r="V184" s="38"/>
      <c r="W184" s="38"/>
      <c r="X184" s="38"/>
      <c r="Y184" s="38"/>
      <c r="Z184" s="38"/>
      <c r="AA184" s="38"/>
      <c r="AB184" s="38"/>
      <c r="AC184" s="38"/>
      <c r="AD184" s="38"/>
      <c r="AE184" s="38"/>
      <c r="AT184" s="17" t="s">
        <v>121</v>
      </c>
      <c r="AU184" s="17" t="s">
        <v>79</v>
      </c>
    </row>
    <row r="185" s="2" customFormat="1">
      <c r="A185" s="38"/>
      <c r="B185" s="39"/>
      <c r="C185" s="40"/>
      <c r="D185" s="217" t="s">
        <v>122</v>
      </c>
      <c r="E185" s="40"/>
      <c r="F185" s="222" t="s">
        <v>267</v>
      </c>
      <c r="G185" s="40"/>
      <c r="H185" s="40"/>
      <c r="I185" s="219"/>
      <c r="J185" s="40"/>
      <c r="K185" s="40"/>
      <c r="L185" s="44"/>
      <c r="M185" s="220"/>
      <c r="N185" s="221"/>
      <c r="O185" s="84"/>
      <c r="P185" s="84"/>
      <c r="Q185" s="84"/>
      <c r="R185" s="84"/>
      <c r="S185" s="84"/>
      <c r="T185" s="85"/>
      <c r="U185" s="38"/>
      <c r="V185" s="38"/>
      <c r="W185" s="38"/>
      <c r="X185" s="38"/>
      <c r="Y185" s="38"/>
      <c r="Z185" s="38"/>
      <c r="AA185" s="38"/>
      <c r="AB185" s="38"/>
      <c r="AC185" s="38"/>
      <c r="AD185" s="38"/>
      <c r="AE185" s="38"/>
      <c r="AT185" s="17" t="s">
        <v>122</v>
      </c>
      <c r="AU185" s="17" t="s">
        <v>79</v>
      </c>
    </row>
    <row r="186" s="13" customFormat="1">
      <c r="A186" s="13"/>
      <c r="B186" s="233"/>
      <c r="C186" s="234"/>
      <c r="D186" s="217" t="s">
        <v>135</v>
      </c>
      <c r="E186" s="235" t="s">
        <v>19</v>
      </c>
      <c r="F186" s="236" t="s">
        <v>268</v>
      </c>
      <c r="G186" s="234"/>
      <c r="H186" s="237">
        <v>964</v>
      </c>
      <c r="I186" s="238"/>
      <c r="J186" s="234"/>
      <c r="K186" s="234"/>
      <c r="L186" s="239"/>
      <c r="M186" s="240"/>
      <c r="N186" s="241"/>
      <c r="O186" s="241"/>
      <c r="P186" s="241"/>
      <c r="Q186" s="241"/>
      <c r="R186" s="241"/>
      <c r="S186" s="241"/>
      <c r="T186" s="242"/>
      <c r="U186" s="13"/>
      <c r="V186" s="13"/>
      <c r="W186" s="13"/>
      <c r="X186" s="13"/>
      <c r="Y186" s="13"/>
      <c r="Z186" s="13"/>
      <c r="AA186" s="13"/>
      <c r="AB186" s="13"/>
      <c r="AC186" s="13"/>
      <c r="AD186" s="13"/>
      <c r="AE186" s="13"/>
      <c r="AT186" s="243" t="s">
        <v>135</v>
      </c>
      <c r="AU186" s="243" t="s">
        <v>79</v>
      </c>
      <c r="AV186" s="13" t="s">
        <v>79</v>
      </c>
      <c r="AW186" s="13" t="s">
        <v>31</v>
      </c>
      <c r="AX186" s="13" t="s">
        <v>77</v>
      </c>
      <c r="AY186" s="243" t="s">
        <v>111</v>
      </c>
    </row>
    <row r="187" s="2" customFormat="1" ht="13.8" customHeight="1">
      <c r="A187" s="38"/>
      <c r="B187" s="39"/>
      <c r="C187" s="223" t="s">
        <v>269</v>
      </c>
      <c r="D187" s="244" t="s">
        <v>129</v>
      </c>
      <c r="E187" s="224" t="s">
        <v>247</v>
      </c>
      <c r="F187" s="225" t="s">
        <v>248</v>
      </c>
      <c r="G187" s="226" t="s">
        <v>179</v>
      </c>
      <c r="H187" s="227">
        <v>789</v>
      </c>
      <c r="I187" s="228"/>
      <c r="J187" s="229">
        <f>ROUND(I187*H187,2)</f>
        <v>0</v>
      </c>
      <c r="K187" s="225" t="s">
        <v>118</v>
      </c>
      <c r="L187" s="230"/>
      <c r="M187" s="231" t="s">
        <v>19</v>
      </c>
      <c r="N187" s="232" t="s">
        <v>40</v>
      </c>
      <c r="O187" s="84"/>
      <c r="P187" s="213">
        <f>O187*H187</f>
        <v>0</v>
      </c>
      <c r="Q187" s="213">
        <v>0</v>
      </c>
      <c r="R187" s="213">
        <f>Q187*H187</f>
        <v>0</v>
      </c>
      <c r="S187" s="213">
        <v>0</v>
      </c>
      <c r="T187" s="214">
        <f>S187*H187</f>
        <v>0</v>
      </c>
      <c r="U187" s="38"/>
      <c r="V187" s="38"/>
      <c r="W187" s="38"/>
      <c r="X187" s="38"/>
      <c r="Y187" s="38"/>
      <c r="Z187" s="38"/>
      <c r="AA187" s="38"/>
      <c r="AB187" s="38"/>
      <c r="AC187" s="38"/>
      <c r="AD187" s="38"/>
      <c r="AE187" s="38"/>
      <c r="AR187" s="215" t="s">
        <v>133</v>
      </c>
      <c r="AT187" s="215" t="s">
        <v>129</v>
      </c>
      <c r="AU187" s="215" t="s">
        <v>79</v>
      </c>
      <c r="AY187" s="17" t="s">
        <v>111</v>
      </c>
      <c r="BE187" s="216">
        <f>IF(N187="základní",J187,0)</f>
        <v>0</v>
      </c>
      <c r="BF187" s="216">
        <f>IF(N187="snížená",J187,0)</f>
        <v>0</v>
      </c>
      <c r="BG187" s="216">
        <f>IF(N187="zákl. přenesená",J187,0)</f>
        <v>0</v>
      </c>
      <c r="BH187" s="216">
        <f>IF(N187="sníž. přenesená",J187,0)</f>
        <v>0</v>
      </c>
      <c r="BI187" s="216">
        <f>IF(N187="nulová",J187,0)</f>
        <v>0</v>
      </c>
      <c r="BJ187" s="17" t="s">
        <v>77</v>
      </c>
      <c r="BK187" s="216">
        <f>ROUND(I187*H187,2)</f>
        <v>0</v>
      </c>
      <c r="BL187" s="17" t="s">
        <v>119</v>
      </c>
      <c r="BM187" s="215" t="s">
        <v>270</v>
      </c>
    </row>
    <row r="188" s="2" customFormat="1">
      <c r="A188" s="38"/>
      <c r="B188" s="39"/>
      <c r="C188" s="40"/>
      <c r="D188" s="217" t="s">
        <v>121</v>
      </c>
      <c r="E188" s="40"/>
      <c r="F188" s="218" t="s">
        <v>248</v>
      </c>
      <c r="G188" s="40"/>
      <c r="H188" s="40"/>
      <c r="I188" s="219"/>
      <c r="J188" s="40"/>
      <c r="K188" s="40"/>
      <c r="L188" s="44"/>
      <c r="M188" s="220"/>
      <c r="N188" s="221"/>
      <c r="O188" s="84"/>
      <c r="P188" s="84"/>
      <c r="Q188" s="84"/>
      <c r="R188" s="84"/>
      <c r="S188" s="84"/>
      <c r="T188" s="85"/>
      <c r="U188" s="38"/>
      <c r="V188" s="38"/>
      <c r="W188" s="38"/>
      <c r="X188" s="38"/>
      <c r="Y188" s="38"/>
      <c r="Z188" s="38"/>
      <c r="AA188" s="38"/>
      <c r="AB188" s="38"/>
      <c r="AC188" s="38"/>
      <c r="AD188" s="38"/>
      <c r="AE188" s="38"/>
      <c r="AT188" s="17" t="s">
        <v>121</v>
      </c>
      <c r="AU188" s="17" t="s">
        <v>79</v>
      </c>
    </row>
    <row r="189" s="2" customFormat="1">
      <c r="A189" s="38"/>
      <c r="B189" s="39"/>
      <c r="C189" s="40"/>
      <c r="D189" s="217" t="s">
        <v>122</v>
      </c>
      <c r="E189" s="40"/>
      <c r="F189" s="222" t="s">
        <v>250</v>
      </c>
      <c r="G189" s="40"/>
      <c r="H189" s="40"/>
      <c r="I189" s="219"/>
      <c r="J189" s="40"/>
      <c r="K189" s="40"/>
      <c r="L189" s="44"/>
      <c r="M189" s="220"/>
      <c r="N189" s="221"/>
      <c r="O189" s="84"/>
      <c r="P189" s="84"/>
      <c r="Q189" s="84"/>
      <c r="R189" s="84"/>
      <c r="S189" s="84"/>
      <c r="T189" s="85"/>
      <c r="U189" s="38"/>
      <c r="V189" s="38"/>
      <c r="W189" s="38"/>
      <c r="X189" s="38"/>
      <c r="Y189" s="38"/>
      <c r="Z189" s="38"/>
      <c r="AA189" s="38"/>
      <c r="AB189" s="38"/>
      <c r="AC189" s="38"/>
      <c r="AD189" s="38"/>
      <c r="AE189" s="38"/>
      <c r="AT189" s="17" t="s">
        <v>122</v>
      </c>
      <c r="AU189" s="17" t="s">
        <v>79</v>
      </c>
    </row>
    <row r="190" s="2" customFormat="1" ht="22.2" customHeight="1">
      <c r="A190" s="38"/>
      <c r="B190" s="39"/>
      <c r="C190" s="223" t="s">
        <v>271</v>
      </c>
      <c r="D190" s="223" t="s">
        <v>129</v>
      </c>
      <c r="E190" s="224" t="s">
        <v>203</v>
      </c>
      <c r="F190" s="225" t="s">
        <v>204</v>
      </c>
      <c r="G190" s="226" t="s">
        <v>179</v>
      </c>
      <c r="H190" s="227">
        <v>3156</v>
      </c>
      <c r="I190" s="228"/>
      <c r="J190" s="229">
        <f>ROUND(I190*H190,2)</f>
        <v>0</v>
      </c>
      <c r="K190" s="225" t="s">
        <v>118</v>
      </c>
      <c r="L190" s="230"/>
      <c r="M190" s="231" t="s">
        <v>19</v>
      </c>
      <c r="N190" s="232" t="s">
        <v>40</v>
      </c>
      <c r="O190" s="84"/>
      <c r="P190" s="213">
        <f>O190*H190</f>
        <v>0</v>
      </c>
      <c r="Q190" s="213">
        <v>0.00123</v>
      </c>
      <c r="R190" s="213">
        <f>Q190*H190</f>
        <v>3.8818799999999998</v>
      </c>
      <c r="S190" s="213">
        <v>0</v>
      </c>
      <c r="T190" s="214">
        <f>S190*H190</f>
        <v>0</v>
      </c>
      <c r="U190" s="38"/>
      <c r="V190" s="38"/>
      <c r="W190" s="38"/>
      <c r="X190" s="38"/>
      <c r="Y190" s="38"/>
      <c r="Z190" s="38"/>
      <c r="AA190" s="38"/>
      <c r="AB190" s="38"/>
      <c r="AC190" s="38"/>
      <c r="AD190" s="38"/>
      <c r="AE190" s="38"/>
      <c r="AR190" s="215" t="s">
        <v>133</v>
      </c>
      <c r="AT190" s="215" t="s">
        <v>129</v>
      </c>
      <c r="AU190" s="215" t="s">
        <v>79</v>
      </c>
      <c r="AY190" s="17" t="s">
        <v>111</v>
      </c>
      <c r="BE190" s="216">
        <f>IF(N190="základní",J190,0)</f>
        <v>0</v>
      </c>
      <c r="BF190" s="216">
        <f>IF(N190="snížená",J190,0)</f>
        <v>0</v>
      </c>
      <c r="BG190" s="216">
        <f>IF(N190="zákl. přenesená",J190,0)</f>
        <v>0</v>
      </c>
      <c r="BH190" s="216">
        <f>IF(N190="sníž. přenesená",J190,0)</f>
        <v>0</v>
      </c>
      <c r="BI190" s="216">
        <f>IF(N190="nulová",J190,0)</f>
        <v>0</v>
      </c>
      <c r="BJ190" s="17" t="s">
        <v>77</v>
      </c>
      <c r="BK190" s="216">
        <f>ROUND(I190*H190,2)</f>
        <v>0</v>
      </c>
      <c r="BL190" s="17" t="s">
        <v>119</v>
      </c>
      <c r="BM190" s="215" t="s">
        <v>272</v>
      </c>
    </row>
    <row r="191" s="2" customFormat="1">
      <c r="A191" s="38"/>
      <c r="B191" s="39"/>
      <c r="C191" s="40"/>
      <c r="D191" s="217" t="s">
        <v>121</v>
      </c>
      <c r="E191" s="40"/>
      <c r="F191" s="218" t="s">
        <v>204</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121</v>
      </c>
      <c r="AU191" s="17" t="s">
        <v>79</v>
      </c>
    </row>
    <row r="192" s="13" customFormat="1">
      <c r="A192" s="13"/>
      <c r="B192" s="233"/>
      <c r="C192" s="234"/>
      <c r="D192" s="217" t="s">
        <v>135</v>
      </c>
      <c r="E192" s="235" t="s">
        <v>19</v>
      </c>
      <c r="F192" s="236" t="s">
        <v>273</v>
      </c>
      <c r="G192" s="234"/>
      <c r="H192" s="237">
        <v>3156</v>
      </c>
      <c r="I192" s="238"/>
      <c r="J192" s="234"/>
      <c r="K192" s="234"/>
      <c r="L192" s="239"/>
      <c r="M192" s="240"/>
      <c r="N192" s="241"/>
      <c r="O192" s="241"/>
      <c r="P192" s="241"/>
      <c r="Q192" s="241"/>
      <c r="R192" s="241"/>
      <c r="S192" s="241"/>
      <c r="T192" s="242"/>
      <c r="U192" s="13"/>
      <c r="V192" s="13"/>
      <c r="W192" s="13"/>
      <c r="X192" s="13"/>
      <c r="Y192" s="13"/>
      <c r="Z192" s="13"/>
      <c r="AA192" s="13"/>
      <c r="AB192" s="13"/>
      <c r="AC192" s="13"/>
      <c r="AD192" s="13"/>
      <c r="AE192" s="13"/>
      <c r="AT192" s="243" t="s">
        <v>135</v>
      </c>
      <c r="AU192" s="243" t="s">
        <v>79</v>
      </c>
      <c r="AV192" s="13" t="s">
        <v>79</v>
      </c>
      <c r="AW192" s="13" t="s">
        <v>31</v>
      </c>
      <c r="AX192" s="13" t="s">
        <v>77</v>
      </c>
      <c r="AY192" s="243" t="s">
        <v>111</v>
      </c>
    </row>
    <row r="193" s="2" customFormat="1" ht="13.8" customHeight="1">
      <c r="A193" s="38"/>
      <c r="B193" s="39"/>
      <c r="C193" s="223" t="s">
        <v>274</v>
      </c>
      <c r="D193" s="223" t="s">
        <v>129</v>
      </c>
      <c r="E193" s="224" t="s">
        <v>208</v>
      </c>
      <c r="F193" s="225" t="s">
        <v>209</v>
      </c>
      <c r="G193" s="226" t="s">
        <v>179</v>
      </c>
      <c r="H193" s="227">
        <v>1578</v>
      </c>
      <c r="I193" s="228"/>
      <c r="J193" s="229">
        <f>ROUND(I193*H193,2)</f>
        <v>0</v>
      </c>
      <c r="K193" s="225" t="s">
        <v>118</v>
      </c>
      <c r="L193" s="230"/>
      <c r="M193" s="231" t="s">
        <v>19</v>
      </c>
      <c r="N193" s="232" t="s">
        <v>40</v>
      </c>
      <c r="O193" s="84"/>
      <c r="P193" s="213">
        <f>O193*H193</f>
        <v>0</v>
      </c>
      <c r="Q193" s="213">
        <v>0.00018000000000000001</v>
      </c>
      <c r="R193" s="213">
        <f>Q193*H193</f>
        <v>0.28404000000000001</v>
      </c>
      <c r="S193" s="213">
        <v>0</v>
      </c>
      <c r="T193" s="214">
        <f>S193*H193</f>
        <v>0</v>
      </c>
      <c r="U193" s="38"/>
      <c r="V193" s="38"/>
      <c r="W193" s="38"/>
      <c r="X193" s="38"/>
      <c r="Y193" s="38"/>
      <c r="Z193" s="38"/>
      <c r="AA193" s="38"/>
      <c r="AB193" s="38"/>
      <c r="AC193" s="38"/>
      <c r="AD193" s="38"/>
      <c r="AE193" s="38"/>
      <c r="AR193" s="215" t="s">
        <v>133</v>
      </c>
      <c r="AT193" s="215" t="s">
        <v>129</v>
      </c>
      <c r="AU193" s="215" t="s">
        <v>79</v>
      </c>
      <c r="AY193" s="17" t="s">
        <v>111</v>
      </c>
      <c r="BE193" s="216">
        <f>IF(N193="základní",J193,0)</f>
        <v>0</v>
      </c>
      <c r="BF193" s="216">
        <f>IF(N193="snížená",J193,0)</f>
        <v>0</v>
      </c>
      <c r="BG193" s="216">
        <f>IF(N193="zákl. přenesená",J193,0)</f>
        <v>0</v>
      </c>
      <c r="BH193" s="216">
        <f>IF(N193="sníž. přenesená",J193,0)</f>
        <v>0</v>
      </c>
      <c r="BI193" s="216">
        <f>IF(N193="nulová",J193,0)</f>
        <v>0</v>
      </c>
      <c r="BJ193" s="17" t="s">
        <v>77</v>
      </c>
      <c r="BK193" s="216">
        <f>ROUND(I193*H193,2)</f>
        <v>0</v>
      </c>
      <c r="BL193" s="17" t="s">
        <v>119</v>
      </c>
      <c r="BM193" s="215" t="s">
        <v>275</v>
      </c>
    </row>
    <row r="194" s="2" customFormat="1">
      <c r="A194" s="38"/>
      <c r="B194" s="39"/>
      <c r="C194" s="40"/>
      <c r="D194" s="217" t="s">
        <v>121</v>
      </c>
      <c r="E194" s="40"/>
      <c r="F194" s="218" t="s">
        <v>209</v>
      </c>
      <c r="G194" s="40"/>
      <c r="H194" s="40"/>
      <c r="I194" s="219"/>
      <c r="J194" s="40"/>
      <c r="K194" s="40"/>
      <c r="L194" s="44"/>
      <c r="M194" s="220"/>
      <c r="N194" s="221"/>
      <c r="O194" s="84"/>
      <c r="P194" s="84"/>
      <c r="Q194" s="84"/>
      <c r="R194" s="84"/>
      <c r="S194" s="84"/>
      <c r="T194" s="85"/>
      <c r="U194" s="38"/>
      <c r="V194" s="38"/>
      <c r="W194" s="38"/>
      <c r="X194" s="38"/>
      <c r="Y194" s="38"/>
      <c r="Z194" s="38"/>
      <c r="AA194" s="38"/>
      <c r="AB194" s="38"/>
      <c r="AC194" s="38"/>
      <c r="AD194" s="38"/>
      <c r="AE194" s="38"/>
      <c r="AT194" s="17" t="s">
        <v>121</v>
      </c>
      <c r="AU194" s="17" t="s">
        <v>79</v>
      </c>
    </row>
    <row r="195" s="13" customFormat="1">
      <c r="A195" s="13"/>
      <c r="B195" s="233"/>
      <c r="C195" s="234"/>
      <c r="D195" s="217" t="s">
        <v>135</v>
      </c>
      <c r="E195" s="235" t="s">
        <v>19</v>
      </c>
      <c r="F195" s="236" t="s">
        <v>276</v>
      </c>
      <c r="G195" s="234"/>
      <c r="H195" s="237">
        <v>1578</v>
      </c>
      <c r="I195" s="238"/>
      <c r="J195" s="234"/>
      <c r="K195" s="234"/>
      <c r="L195" s="239"/>
      <c r="M195" s="240"/>
      <c r="N195" s="241"/>
      <c r="O195" s="241"/>
      <c r="P195" s="241"/>
      <c r="Q195" s="241"/>
      <c r="R195" s="241"/>
      <c r="S195" s="241"/>
      <c r="T195" s="242"/>
      <c r="U195" s="13"/>
      <c r="V195" s="13"/>
      <c r="W195" s="13"/>
      <c r="X195" s="13"/>
      <c r="Y195" s="13"/>
      <c r="Z195" s="13"/>
      <c r="AA195" s="13"/>
      <c r="AB195" s="13"/>
      <c r="AC195" s="13"/>
      <c r="AD195" s="13"/>
      <c r="AE195" s="13"/>
      <c r="AT195" s="243" t="s">
        <v>135</v>
      </c>
      <c r="AU195" s="243" t="s">
        <v>79</v>
      </c>
      <c r="AV195" s="13" t="s">
        <v>79</v>
      </c>
      <c r="AW195" s="13" t="s">
        <v>31</v>
      </c>
      <c r="AX195" s="13" t="s">
        <v>77</v>
      </c>
      <c r="AY195" s="243" t="s">
        <v>111</v>
      </c>
    </row>
    <row r="196" s="2" customFormat="1" ht="22.2" customHeight="1">
      <c r="A196" s="38"/>
      <c r="B196" s="39"/>
      <c r="C196" s="204" t="s">
        <v>277</v>
      </c>
      <c r="D196" s="204" t="s">
        <v>114</v>
      </c>
      <c r="E196" s="205" t="s">
        <v>278</v>
      </c>
      <c r="F196" s="206" t="s">
        <v>279</v>
      </c>
      <c r="G196" s="207" t="s">
        <v>142</v>
      </c>
      <c r="H196" s="208">
        <v>0.20899999999999999</v>
      </c>
      <c r="I196" s="209"/>
      <c r="J196" s="210">
        <f>ROUND(I196*H196,2)</f>
        <v>0</v>
      </c>
      <c r="K196" s="206" t="s">
        <v>118</v>
      </c>
      <c r="L196" s="44"/>
      <c r="M196" s="211" t="s">
        <v>19</v>
      </c>
      <c r="N196" s="212" t="s">
        <v>40</v>
      </c>
      <c r="O196" s="84"/>
      <c r="P196" s="213">
        <f>O196*H196</f>
        <v>0</v>
      </c>
      <c r="Q196" s="213">
        <v>0</v>
      </c>
      <c r="R196" s="213">
        <f>Q196*H196</f>
        <v>0</v>
      </c>
      <c r="S196" s="213">
        <v>0</v>
      </c>
      <c r="T196" s="214">
        <f>S196*H196</f>
        <v>0</v>
      </c>
      <c r="U196" s="38"/>
      <c r="V196" s="38"/>
      <c r="W196" s="38"/>
      <c r="X196" s="38"/>
      <c r="Y196" s="38"/>
      <c r="Z196" s="38"/>
      <c r="AA196" s="38"/>
      <c r="AB196" s="38"/>
      <c r="AC196" s="38"/>
      <c r="AD196" s="38"/>
      <c r="AE196" s="38"/>
      <c r="AR196" s="215" t="s">
        <v>119</v>
      </c>
      <c r="AT196" s="215" t="s">
        <v>114</v>
      </c>
      <c r="AU196" s="215" t="s">
        <v>79</v>
      </c>
      <c r="AY196" s="17" t="s">
        <v>111</v>
      </c>
      <c r="BE196" s="216">
        <f>IF(N196="základní",J196,0)</f>
        <v>0</v>
      </c>
      <c r="BF196" s="216">
        <f>IF(N196="snížená",J196,0)</f>
        <v>0</v>
      </c>
      <c r="BG196" s="216">
        <f>IF(N196="zákl. přenesená",J196,0)</f>
        <v>0</v>
      </c>
      <c r="BH196" s="216">
        <f>IF(N196="sníž. přenesená",J196,0)</f>
        <v>0</v>
      </c>
      <c r="BI196" s="216">
        <f>IF(N196="nulová",J196,0)</f>
        <v>0</v>
      </c>
      <c r="BJ196" s="17" t="s">
        <v>77</v>
      </c>
      <c r="BK196" s="216">
        <f>ROUND(I196*H196,2)</f>
        <v>0</v>
      </c>
      <c r="BL196" s="17" t="s">
        <v>119</v>
      </c>
      <c r="BM196" s="215" t="s">
        <v>280</v>
      </c>
    </row>
    <row r="197" s="2" customFormat="1">
      <c r="A197" s="38"/>
      <c r="B197" s="39"/>
      <c r="C197" s="40"/>
      <c r="D197" s="217" t="s">
        <v>121</v>
      </c>
      <c r="E197" s="40"/>
      <c r="F197" s="218" t="s">
        <v>279</v>
      </c>
      <c r="G197" s="40"/>
      <c r="H197" s="40"/>
      <c r="I197" s="219"/>
      <c r="J197" s="40"/>
      <c r="K197" s="40"/>
      <c r="L197" s="44"/>
      <c r="M197" s="220"/>
      <c r="N197" s="221"/>
      <c r="O197" s="84"/>
      <c r="P197" s="84"/>
      <c r="Q197" s="84"/>
      <c r="R197" s="84"/>
      <c r="S197" s="84"/>
      <c r="T197" s="85"/>
      <c r="U197" s="38"/>
      <c r="V197" s="38"/>
      <c r="W197" s="38"/>
      <c r="X197" s="38"/>
      <c r="Y197" s="38"/>
      <c r="Z197" s="38"/>
      <c r="AA197" s="38"/>
      <c r="AB197" s="38"/>
      <c r="AC197" s="38"/>
      <c r="AD197" s="38"/>
      <c r="AE197" s="38"/>
      <c r="AT197" s="17" t="s">
        <v>121</v>
      </c>
      <c r="AU197" s="17" t="s">
        <v>79</v>
      </c>
    </row>
    <row r="198" s="13" customFormat="1">
      <c r="A198" s="13"/>
      <c r="B198" s="233"/>
      <c r="C198" s="234"/>
      <c r="D198" s="217" t="s">
        <v>135</v>
      </c>
      <c r="E198" s="235" t="s">
        <v>19</v>
      </c>
      <c r="F198" s="236" t="s">
        <v>281</v>
      </c>
      <c r="G198" s="234"/>
      <c r="H198" s="237">
        <v>0.20899999999999999</v>
      </c>
      <c r="I198" s="238"/>
      <c r="J198" s="234"/>
      <c r="K198" s="234"/>
      <c r="L198" s="239"/>
      <c r="M198" s="240"/>
      <c r="N198" s="241"/>
      <c r="O198" s="241"/>
      <c r="P198" s="241"/>
      <c r="Q198" s="241"/>
      <c r="R198" s="241"/>
      <c r="S198" s="241"/>
      <c r="T198" s="242"/>
      <c r="U198" s="13"/>
      <c r="V198" s="13"/>
      <c r="W198" s="13"/>
      <c r="X198" s="13"/>
      <c r="Y198" s="13"/>
      <c r="Z198" s="13"/>
      <c r="AA198" s="13"/>
      <c r="AB198" s="13"/>
      <c r="AC198" s="13"/>
      <c r="AD198" s="13"/>
      <c r="AE198" s="13"/>
      <c r="AT198" s="243" t="s">
        <v>135</v>
      </c>
      <c r="AU198" s="243" t="s">
        <v>79</v>
      </c>
      <c r="AV198" s="13" t="s">
        <v>79</v>
      </c>
      <c r="AW198" s="13" t="s">
        <v>31</v>
      </c>
      <c r="AX198" s="13" t="s">
        <v>77</v>
      </c>
      <c r="AY198" s="243" t="s">
        <v>111</v>
      </c>
    </row>
    <row r="199" s="2" customFormat="1" ht="22.2" customHeight="1">
      <c r="A199" s="38"/>
      <c r="B199" s="39"/>
      <c r="C199" s="204" t="s">
        <v>282</v>
      </c>
      <c r="D199" s="204" t="s">
        <v>114</v>
      </c>
      <c r="E199" s="205" t="s">
        <v>283</v>
      </c>
      <c r="F199" s="206" t="s">
        <v>284</v>
      </c>
      <c r="G199" s="207" t="s">
        <v>142</v>
      </c>
      <c r="H199" s="208">
        <v>0.214</v>
      </c>
      <c r="I199" s="209"/>
      <c r="J199" s="210">
        <f>ROUND(I199*H199,2)</f>
        <v>0</v>
      </c>
      <c r="K199" s="206" t="s">
        <v>118</v>
      </c>
      <c r="L199" s="44"/>
      <c r="M199" s="211" t="s">
        <v>19</v>
      </c>
      <c r="N199" s="212" t="s">
        <v>40</v>
      </c>
      <c r="O199" s="84"/>
      <c r="P199" s="213">
        <f>O199*H199</f>
        <v>0</v>
      </c>
      <c r="Q199" s="213">
        <v>0</v>
      </c>
      <c r="R199" s="213">
        <f>Q199*H199</f>
        <v>0</v>
      </c>
      <c r="S199" s="213">
        <v>0</v>
      </c>
      <c r="T199" s="214">
        <f>S199*H199</f>
        <v>0</v>
      </c>
      <c r="U199" s="38"/>
      <c r="V199" s="38"/>
      <c r="W199" s="38"/>
      <c r="X199" s="38"/>
      <c r="Y199" s="38"/>
      <c r="Z199" s="38"/>
      <c r="AA199" s="38"/>
      <c r="AB199" s="38"/>
      <c r="AC199" s="38"/>
      <c r="AD199" s="38"/>
      <c r="AE199" s="38"/>
      <c r="AR199" s="215" t="s">
        <v>119</v>
      </c>
      <c r="AT199" s="215" t="s">
        <v>114</v>
      </c>
      <c r="AU199" s="215" t="s">
        <v>79</v>
      </c>
      <c r="AY199" s="17" t="s">
        <v>111</v>
      </c>
      <c r="BE199" s="216">
        <f>IF(N199="základní",J199,0)</f>
        <v>0</v>
      </c>
      <c r="BF199" s="216">
        <f>IF(N199="snížená",J199,0)</f>
        <v>0</v>
      </c>
      <c r="BG199" s="216">
        <f>IF(N199="zákl. přenesená",J199,0)</f>
        <v>0</v>
      </c>
      <c r="BH199" s="216">
        <f>IF(N199="sníž. přenesená",J199,0)</f>
        <v>0</v>
      </c>
      <c r="BI199" s="216">
        <f>IF(N199="nulová",J199,0)</f>
        <v>0</v>
      </c>
      <c r="BJ199" s="17" t="s">
        <v>77</v>
      </c>
      <c r="BK199" s="216">
        <f>ROUND(I199*H199,2)</f>
        <v>0</v>
      </c>
      <c r="BL199" s="17" t="s">
        <v>119</v>
      </c>
      <c r="BM199" s="215" t="s">
        <v>285</v>
      </c>
    </row>
    <row r="200" s="2" customFormat="1">
      <c r="A200" s="38"/>
      <c r="B200" s="39"/>
      <c r="C200" s="40"/>
      <c r="D200" s="217" t="s">
        <v>121</v>
      </c>
      <c r="E200" s="40"/>
      <c r="F200" s="218" t="s">
        <v>284</v>
      </c>
      <c r="G200" s="40"/>
      <c r="H200" s="40"/>
      <c r="I200" s="219"/>
      <c r="J200" s="40"/>
      <c r="K200" s="40"/>
      <c r="L200" s="44"/>
      <c r="M200" s="220"/>
      <c r="N200" s="221"/>
      <c r="O200" s="84"/>
      <c r="P200" s="84"/>
      <c r="Q200" s="84"/>
      <c r="R200" s="84"/>
      <c r="S200" s="84"/>
      <c r="T200" s="85"/>
      <c r="U200" s="38"/>
      <c r="V200" s="38"/>
      <c r="W200" s="38"/>
      <c r="X200" s="38"/>
      <c r="Y200" s="38"/>
      <c r="Z200" s="38"/>
      <c r="AA200" s="38"/>
      <c r="AB200" s="38"/>
      <c r="AC200" s="38"/>
      <c r="AD200" s="38"/>
      <c r="AE200" s="38"/>
      <c r="AT200" s="17" t="s">
        <v>121</v>
      </c>
      <c r="AU200" s="17" t="s">
        <v>79</v>
      </c>
    </row>
    <row r="201" s="2" customFormat="1" ht="22.2" customHeight="1">
      <c r="A201" s="38"/>
      <c r="B201" s="39"/>
      <c r="C201" s="204" t="s">
        <v>286</v>
      </c>
      <c r="D201" s="204" t="s">
        <v>114</v>
      </c>
      <c r="E201" s="205" t="s">
        <v>287</v>
      </c>
      <c r="F201" s="206" t="s">
        <v>288</v>
      </c>
      <c r="G201" s="207" t="s">
        <v>142</v>
      </c>
      <c r="H201" s="208">
        <v>0.68500000000000005</v>
      </c>
      <c r="I201" s="209"/>
      <c r="J201" s="210">
        <f>ROUND(I201*H201,2)</f>
        <v>0</v>
      </c>
      <c r="K201" s="206" t="s">
        <v>118</v>
      </c>
      <c r="L201" s="44"/>
      <c r="M201" s="211" t="s">
        <v>19</v>
      </c>
      <c r="N201" s="212" t="s">
        <v>40</v>
      </c>
      <c r="O201" s="84"/>
      <c r="P201" s="213">
        <f>O201*H201</f>
        <v>0</v>
      </c>
      <c r="Q201" s="213">
        <v>0</v>
      </c>
      <c r="R201" s="213">
        <f>Q201*H201</f>
        <v>0</v>
      </c>
      <c r="S201" s="213">
        <v>0</v>
      </c>
      <c r="T201" s="214">
        <f>S201*H201</f>
        <v>0</v>
      </c>
      <c r="U201" s="38"/>
      <c r="V201" s="38"/>
      <c r="W201" s="38"/>
      <c r="X201" s="38"/>
      <c r="Y201" s="38"/>
      <c r="Z201" s="38"/>
      <c r="AA201" s="38"/>
      <c r="AB201" s="38"/>
      <c r="AC201" s="38"/>
      <c r="AD201" s="38"/>
      <c r="AE201" s="38"/>
      <c r="AR201" s="215" t="s">
        <v>119</v>
      </c>
      <c r="AT201" s="215" t="s">
        <v>114</v>
      </c>
      <c r="AU201" s="215" t="s">
        <v>79</v>
      </c>
      <c r="AY201" s="17" t="s">
        <v>111</v>
      </c>
      <c r="BE201" s="216">
        <f>IF(N201="základní",J201,0)</f>
        <v>0</v>
      </c>
      <c r="BF201" s="216">
        <f>IF(N201="snížená",J201,0)</f>
        <v>0</v>
      </c>
      <c r="BG201" s="216">
        <f>IF(N201="zákl. přenesená",J201,0)</f>
        <v>0</v>
      </c>
      <c r="BH201" s="216">
        <f>IF(N201="sníž. přenesená",J201,0)</f>
        <v>0</v>
      </c>
      <c r="BI201" s="216">
        <f>IF(N201="nulová",J201,0)</f>
        <v>0</v>
      </c>
      <c r="BJ201" s="17" t="s">
        <v>77</v>
      </c>
      <c r="BK201" s="216">
        <f>ROUND(I201*H201,2)</f>
        <v>0</v>
      </c>
      <c r="BL201" s="17" t="s">
        <v>119</v>
      </c>
      <c r="BM201" s="215" t="s">
        <v>289</v>
      </c>
    </row>
    <row r="202" s="2" customFormat="1">
      <c r="A202" s="38"/>
      <c r="B202" s="39"/>
      <c r="C202" s="40"/>
      <c r="D202" s="217" t="s">
        <v>121</v>
      </c>
      <c r="E202" s="40"/>
      <c r="F202" s="218" t="s">
        <v>288</v>
      </c>
      <c r="G202" s="40"/>
      <c r="H202" s="40"/>
      <c r="I202" s="219"/>
      <c r="J202" s="40"/>
      <c r="K202" s="40"/>
      <c r="L202" s="44"/>
      <c r="M202" s="220"/>
      <c r="N202" s="221"/>
      <c r="O202" s="84"/>
      <c r="P202" s="84"/>
      <c r="Q202" s="84"/>
      <c r="R202" s="84"/>
      <c r="S202" s="84"/>
      <c r="T202" s="85"/>
      <c r="U202" s="38"/>
      <c r="V202" s="38"/>
      <c r="W202" s="38"/>
      <c r="X202" s="38"/>
      <c r="Y202" s="38"/>
      <c r="Z202" s="38"/>
      <c r="AA202" s="38"/>
      <c r="AB202" s="38"/>
      <c r="AC202" s="38"/>
      <c r="AD202" s="38"/>
      <c r="AE202" s="38"/>
      <c r="AT202" s="17" t="s">
        <v>121</v>
      </c>
      <c r="AU202" s="17" t="s">
        <v>79</v>
      </c>
    </row>
    <row r="203" s="13" customFormat="1">
      <c r="A203" s="13"/>
      <c r="B203" s="233"/>
      <c r="C203" s="234"/>
      <c r="D203" s="217" t="s">
        <v>135</v>
      </c>
      <c r="E203" s="235" t="s">
        <v>19</v>
      </c>
      <c r="F203" s="236" t="s">
        <v>290</v>
      </c>
      <c r="G203" s="234"/>
      <c r="H203" s="237">
        <v>0.68500000000000005</v>
      </c>
      <c r="I203" s="238"/>
      <c r="J203" s="234"/>
      <c r="K203" s="234"/>
      <c r="L203" s="239"/>
      <c r="M203" s="240"/>
      <c r="N203" s="241"/>
      <c r="O203" s="241"/>
      <c r="P203" s="241"/>
      <c r="Q203" s="241"/>
      <c r="R203" s="241"/>
      <c r="S203" s="241"/>
      <c r="T203" s="242"/>
      <c r="U203" s="13"/>
      <c r="V203" s="13"/>
      <c r="W203" s="13"/>
      <c r="X203" s="13"/>
      <c r="Y203" s="13"/>
      <c r="Z203" s="13"/>
      <c r="AA203" s="13"/>
      <c r="AB203" s="13"/>
      <c r="AC203" s="13"/>
      <c r="AD203" s="13"/>
      <c r="AE203" s="13"/>
      <c r="AT203" s="243" t="s">
        <v>135</v>
      </c>
      <c r="AU203" s="243" t="s">
        <v>79</v>
      </c>
      <c r="AV203" s="13" t="s">
        <v>79</v>
      </c>
      <c r="AW203" s="13" t="s">
        <v>31</v>
      </c>
      <c r="AX203" s="13" t="s">
        <v>77</v>
      </c>
      <c r="AY203" s="243" t="s">
        <v>111</v>
      </c>
    </row>
    <row r="204" s="2" customFormat="1" ht="22.2" customHeight="1">
      <c r="A204" s="38"/>
      <c r="B204" s="39"/>
      <c r="C204" s="204" t="s">
        <v>291</v>
      </c>
      <c r="D204" s="204" t="s">
        <v>114</v>
      </c>
      <c r="E204" s="205" t="s">
        <v>292</v>
      </c>
      <c r="F204" s="206" t="s">
        <v>293</v>
      </c>
      <c r="G204" s="207" t="s">
        <v>157</v>
      </c>
      <c r="H204" s="208">
        <v>152</v>
      </c>
      <c r="I204" s="209"/>
      <c r="J204" s="210">
        <f>ROUND(I204*H204,2)</f>
        <v>0</v>
      </c>
      <c r="K204" s="206" t="s">
        <v>118</v>
      </c>
      <c r="L204" s="44"/>
      <c r="M204" s="211" t="s">
        <v>19</v>
      </c>
      <c r="N204" s="212" t="s">
        <v>40</v>
      </c>
      <c r="O204" s="84"/>
      <c r="P204" s="213">
        <f>O204*H204</f>
        <v>0</v>
      </c>
      <c r="Q204" s="213">
        <v>0</v>
      </c>
      <c r="R204" s="213">
        <f>Q204*H204</f>
        <v>0</v>
      </c>
      <c r="S204" s="213">
        <v>0</v>
      </c>
      <c r="T204" s="214">
        <f>S204*H204</f>
        <v>0</v>
      </c>
      <c r="U204" s="38"/>
      <c r="V204" s="38"/>
      <c r="W204" s="38"/>
      <c r="X204" s="38"/>
      <c r="Y204" s="38"/>
      <c r="Z204" s="38"/>
      <c r="AA204" s="38"/>
      <c r="AB204" s="38"/>
      <c r="AC204" s="38"/>
      <c r="AD204" s="38"/>
      <c r="AE204" s="38"/>
      <c r="AR204" s="215" t="s">
        <v>119</v>
      </c>
      <c r="AT204" s="215" t="s">
        <v>114</v>
      </c>
      <c r="AU204" s="215" t="s">
        <v>79</v>
      </c>
      <c r="AY204" s="17" t="s">
        <v>111</v>
      </c>
      <c r="BE204" s="216">
        <f>IF(N204="základní",J204,0)</f>
        <v>0</v>
      </c>
      <c r="BF204" s="216">
        <f>IF(N204="snížená",J204,0)</f>
        <v>0</v>
      </c>
      <c r="BG204" s="216">
        <f>IF(N204="zákl. přenesená",J204,0)</f>
        <v>0</v>
      </c>
      <c r="BH204" s="216">
        <f>IF(N204="sníž. přenesená",J204,0)</f>
        <v>0</v>
      </c>
      <c r="BI204" s="216">
        <f>IF(N204="nulová",J204,0)</f>
        <v>0</v>
      </c>
      <c r="BJ204" s="17" t="s">
        <v>77</v>
      </c>
      <c r="BK204" s="216">
        <f>ROUND(I204*H204,2)</f>
        <v>0</v>
      </c>
      <c r="BL204" s="17" t="s">
        <v>119</v>
      </c>
      <c r="BM204" s="215" t="s">
        <v>294</v>
      </c>
    </row>
    <row r="205" s="2" customFormat="1">
      <c r="A205" s="38"/>
      <c r="B205" s="39"/>
      <c r="C205" s="40"/>
      <c r="D205" s="217" t="s">
        <v>121</v>
      </c>
      <c r="E205" s="40"/>
      <c r="F205" s="218" t="s">
        <v>293</v>
      </c>
      <c r="G205" s="40"/>
      <c r="H205" s="40"/>
      <c r="I205" s="219"/>
      <c r="J205" s="40"/>
      <c r="K205" s="40"/>
      <c r="L205" s="44"/>
      <c r="M205" s="220"/>
      <c r="N205" s="221"/>
      <c r="O205" s="84"/>
      <c r="P205" s="84"/>
      <c r="Q205" s="84"/>
      <c r="R205" s="84"/>
      <c r="S205" s="84"/>
      <c r="T205" s="85"/>
      <c r="U205" s="38"/>
      <c r="V205" s="38"/>
      <c r="W205" s="38"/>
      <c r="X205" s="38"/>
      <c r="Y205" s="38"/>
      <c r="Z205" s="38"/>
      <c r="AA205" s="38"/>
      <c r="AB205" s="38"/>
      <c r="AC205" s="38"/>
      <c r="AD205" s="38"/>
      <c r="AE205" s="38"/>
      <c r="AT205" s="17" t="s">
        <v>121</v>
      </c>
      <c r="AU205" s="17" t="s">
        <v>79</v>
      </c>
    </row>
    <row r="206" s="2" customFormat="1">
      <c r="A206" s="38"/>
      <c r="B206" s="39"/>
      <c r="C206" s="40"/>
      <c r="D206" s="217" t="s">
        <v>122</v>
      </c>
      <c r="E206" s="40"/>
      <c r="F206" s="222" t="s">
        <v>295</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122</v>
      </c>
      <c r="AU206" s="17" t="s">
        <v>79</v>
      </c>
    </row>
    <row r="207" s="13" customFormat="1">
      <c r="A207" s="13"/>
      <c r="B207" s="233"/>
      <c r="C207" s="234"/>
      <c r="D207" s="217" t="s">
        <v>135</v>
      </c>
      <c r="E207" s="235" t="s">
        <v>19</v>
      </c>
      <c r="F207" s="236" t="s">
        <v>296</v>
      </c>
      <c r="G207" s="234"/>
      <c r="H207" s="237">
        <v>152</v>
      </c>
      <c r="I207" s="238"/>
      <c r="J207" s="234"/>
      <c r="K207" s="234"/>
      <c r="L207" s="239"/>
      <c r="M207" s="240"/>
      <c r="N207" s="241"/>
      <c r="O207" s="241"/>
      <c r="P207" s="241"/>
      <c r="Q207" s="241"/>
      <c r="R207" s="241"/>
      <c r="S207" s="241"/>
      <c r="T207" s="242"/>
      <c r="U207" s="13"/>
      <c r="V207" s="13"/>
      <c r="W207" s="13"/>
      <c r="X207" s="13"/>
      <c r="Y207" s="13"/>
      <c r="Z207" s="13"/>
      <c r="AA207" s="13"/>
      <c r="AB207" s="13"/>
      <c r="AC207" s="13"/>
      <c r="AD207" s="13"/>
      <c r="AE207" s="13"/>
      <c r="AT207" s="243" t="s">
        <v>135</v>
      </c>
      <c r="AU207" s="243" t="s">
        <v>79</v>
      </c>
      <c r="AV207" s="13" t="s">
        <v>79</v>
      </c>
      <c r="AW207" s="13" t="s">
        <v>31</v>
      </c>
      <c r="AX207" s="13" t="s">
        <v>77</v>
      </c>
      <c r="AY207" s="243" t="s">
        <v>111</v>
      </c>
    </row>
    <row r="208" s="2" customFormat="1" ht="22.2" customHeight="1">
      <c r="A208" s="38"/>
      <c r="B208" s="39"/>
      <c r="C208" s="204" t="s">
        <v>297</v>
      </c>
      <c r="D208" s="204" t="s">
        <v>114</v>
      </c>
      <c r="E208" s="205" t="s">
        <v>298</v>
      </c>
      <c r="F208" s="206" t="s">
        <v>299</v>
      </c>
      <c r="G208" s="207" t="s">
        <v>157</v>
      </c>
      <c r="H208" s="208">
        <v>60</v>
      </c>
      <c r="I208" s="209"/>
      <c r="J208" s="210">
        <f>ROUND(I208*H208,2)</f>
        <v>0</v>
      </c>
      <c r="K208" s="206" t="s">
        <v>118</v>
      </c>
      <c r="L208" s="44"/>
      <c r="M208" s="211" t="s">
        <v>19</v>
      </c>
      <c r="N208" s="212" t="s">
        <v>40</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119</v>
      </c>
      <c r="AT208" s="215" t="s">
        <v>114</v>
      </c>
      <c r="AU208" s="215" t="s">
        <v>79</v>
      </c>
      <c r="AY208" s="17" t="s">
        <v>111</v>
      </c>
      <c r="BE208" s="216">
        <f>IF(N208="základní",J208,0)</f>
        <v>0</v>
      </c>
      <c r="BF208" s="216">
        <f>IF(N208="snížená",J208,0)</f>
        <v>0</v>
      </c>
      <c r="BG208" s="216">
        <f>IF(N208="zákl. přenesená",J208,0)</f>
        <v>0</v>
      </c>
      <c r="BH208" s="216">
        <f>IF(N208="sníž. přenesená",J208,0)</f>
        <v>0</v>
      </c>
      <c r="BI208" s="216">
        <f>IF(N208="nulová",J208,0)</f>
        <v>0</v>
      </c>
      <c r="BJ208" s="17" t="s">
        <v>77</v>
      </c>
      <c r="BK208" s="216">
        <f>ROUND(I208*H208,2)</f>
        <v>0</v>
      </c>
      <c r="BL208" s="17" t="s">
        <v>119</v>
      </c>
      <c r="BM208" s="215" t="s">
        <v>300</v>
      </c>
    </row>
    <row r="209" s="2" customFormat="1">
      <c r="A209" s="38"/>
      <c r="B209" s="39"/>
      <c r="C209" s="40"/>
      <c r="D209" s="217" t="s">
        <v>121</v>
      </c>
      <c r="E209" s="40"/>
      <c r="F209" s="218" t="s">
        <v>299</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121</v>
      </c>
      <c r="AU209" s="17" t="s">
        <v>79</v>
      </c>
    </row>
    <row r="210" s="2" customFormat="1">
      <c r="A210" s="38"/>
      <c r="B210" s="39"/>
      <c r="C210" s="40"/>
      <c r="D210" s="217" t="s">
        <v>122</v>
      </c>
      <c r="E210" s="40"/>
      <c r="F210" s="222" t="s">
        <v>301</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122</v>
      </c>
      <c r="AU210" s="17" t="s">
        <v>79</v>
      </c>
    </row>
    <row r="211" s="2" customFormat="1" ht="13.8" customHeight="1">
      <c r="A211" s="38"/>
      <c r="B211" s="39"/>
      <c r="C211" s="223" t="s">
        <v>302</v>
      </c>
      <c r="D211" s="244" t="s">
        <v>129</v>
      </c>
      <c r="E211" s="224" t="s">
        <v>193</v>
      </c>
      <c r="F211" s="225" t="s">
        <v>194</v>
      </c>
      <c r="G211" s="226" t="s">
        <v>157</v>
      </c>
      <c r="H211" s="227">
        <v>152</v>
      </c>
      <c r="I211" s="228"/>
      <c r="J211" s="229">
        <f>ROUND(I211*H211,2)</f>
        <v>0</v>
      </c>
      <c r="K211" s="225" t="s">
        <v>118</v>
      </c>
      <c r="L211" s="230"/>
      <c r="M211" s="231" t="s">
        <v>19</v>
      </c>
      <c r="N211" s="232" t="s">
        <v>40</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133</v>
      </c>
      <c r="AT211" s="215" t="s">
        <v>129</v>
      </c>
      <c r="AU211" s="215" t="s">
        <v>79</v>
      </c>
      <c r="AY211" s="17" t="s">
        <v>111</v>
      </c>
      <c r="BE211" s="216">
        <f>IF(N211="základní",J211,0)</f>
        <v>0</v>
      </c>
      <c r="BF211" s="216">
        <f>IF(N211="snížená",J211,0)</f>
        <v>0</v>
      </c>
      <c r="BG211" s="216">
        <f>IF(N211="zákl. přenesená",J211,0)</f>
        <v>0</v>
      </c>
      <c r="BH211" s="216">
        <f>IF(N211="sníž. přenesená",J211,0)</f>
        <v>0</v>
      </c>
      <c r="BI211" s="216">
        <f>IF(N211="nulová",J211,0)</f>
        <v>0</v>
      </c>
      <c r="BJ211" s="17" t="s">
        <v>77</v>
      </c>
      <c r="BK211" s="216">
        <f>ROUND(I211*H211,2)</f>
        <v>0</v>
      </c>
      <c r="BL211" s="17" t="s">
        <v>119</v>
      </c>
      <c r="BM211" s="215" t="s">
        <v>303</v>
      </c>
    </row>
    <row r="212" s="2" customFormat="1">
      <c r="A212" s="38"/>
      <c r="B212" s="39"/>
      <c r="C212" s="40"/>
      <c r="D212" s="217" t="s">
        <v>121</v>
      </c>
      <c r="E212" s="40"/>
      <c r="F212" s="218" t="s">
        <v>194</v>
      </c>
      <c r="G212" s="40"/>
      <c r="H212" s="40"/>
      <c r="I212" s="219"/>
      <c r="J212" s="40"/>
      <c r="K212" s="40"/>
      <c r="L212" s="44"/>
      <c r="M212" s="220"/>
      <c r="N212" s="221"/>
      <c r="O212" s="84"/>
      <c r="P212" s="84"/>
      <c r="Q212" s="84"/>
      <c r="R212" s="84"/>
      <c r="S212" s="84"/>
      <c r="T212" s="85"/>
      <c r="U212" s="38"/>
      <c r="V212" s="38"/>
      <c r="W212" s="38"/>
      <c r="X212" s="38"/>
      <c r="Y212" s="38"/>
      <c r="Z212" s="38"/>
      <c r="AA212" s="38"/>
      <c r="AB212" s="38"/>
      <c r="AC212" s="38"/>
      <c r="AD212" s="38"/>
      <c r="AE212" s="38"/>
      <c r="AT212" s="17" t="s">
        <v>121</v>
      </c>
      <c r="AU212" s="17" t="s">
        <v>79</v>
      </c>
    </row>
    <row r="213" s="2" customFormat="1">
      <c r="A213" s="38"/>
      <c r="B213" s="39"/>
      <c r="C213" s="40"/>
      <c r="D213" s="217" t="s">
        <v>122</v>
      </c>
      <c r="E213" s="40"/>
      <c r="F213" s="222" t="s">
        <v>250</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122</v>
      </c>
      <c r="AU213" s="17" t="s">
        <v>79</v>
      </c>
    </row>
    <row r="214" s="2" customFormat="1" ht="13.8" customHeight="1">
      <c r="A214" s="38"/>
      <c r="B214" s="39"/>
      <c r="C214" s="223" t="s">
        <v>304</v>
      </c>
      <c r="D214" s="223" t="s">
        <v>129</v>
      </c>
      <c r="E214" s="224" t="s">
        <v>208</v>
      </c>
      <c r="F214" s="225" t="s">
        <v>209</v>
      </c>
      <c r="G214" s="226" t="s">
        <v>179</v>
      </c>
      <c r="H214" s="227">
        <v>316</v>
      </c>
      <c r="I214" s="228"/>
      <c r="J214" s="229">
        <f>ROUND(I214*H214,2)</f>
        <v>0</v>
      </c>
      <c r="K214" s="225" t="s">
        <v>118</v>
      </c>
      <c r="L214" s="230"/>
      <c r="M214" s="231" t="s">
        <v>19</v>
      </c>
      <c r="N214" s="232" t="s">
        <v>40</v>
      </c>
      <c r="O214" s="84"/>
      <c r="P214" s="213">
        <f>O214*H214</f>
        <v>0</v>
      </c>
      <c r="Q214" s="213">
        <v>0.00018000000000000001</v>
      </c>
      <c r="R214" s="213">
        <f>Q214*H214</f>
        <v>0.056880000000000007</v>
      </c>
      <c r="S214" s="213">
        <v>0</v>
      </c>
      <c r="T214" s="214">
        <f>S214*H214</f>
        <v>0</v>
      </c>
      <c r="U214" s="38"/>
      <c r="V214" s="38"/>
      <c r="W214" s="38"/>
      <c r="X214" s="38"/>
      <c r="Y214" s="38"/>
      <c r="Z214" s="38"/>
      <c r="AA214" s="38"/>
      <c r="AB214" s="38"/>
      <c r="AC214" s="38"/>
      <c r="AD214" s="38"/>
      <c r="AE214" s="38"/>
      <c r="AR214" s="215" t="s">
        <v>133</v>
      </c>
      <c r="AT214" s="215" t="s">
        <v>129</v>
      </c>
      <c r="AU214" s="215" t="s">
        <v>79</v>
      </c>
      <c r="AY214" s="17" t="s">
        <v>111</v>
      </c>
      <c r="BE214" s="216">
        <f>IF(N214="základní",J214,0)</f>
        <v>0</v>
      </c>
      <c r="BF214" s="216">
        <f>IF(N214="snížená",J214,0)</f>
        <v>0</v>
      </c>
      <c r="BG214" s="216">
        <f>IF(N214="zákl. přenesená",J214,0)</f>
        <v>0</v>
      </c>
      <c r="BH214" s="216">
        <f>IF(N214="sníž. přenesená",J214,0)</f>
        <v>0</v>
      </c>
      <c r="BI214" s="216">
        <f>IF(N214="nulová",J214,0)</f>
        <v>0</v>
      </c>
      <c r="BJ214" s="17" t="s">
        <v>77</v>
      </c>
      <c r="BK214" s="216">
        <f>ROUND(I214*H214,2)</f>
        <v>0</v>
      </c>
      <c r="BL214" s="17" t="s">
        <v>119</v>
      </c>
      <c r="BM214" s="215" t="s">
        <v>305</v>
      </c>
    </row>
    <row r="215" s="2" customFormat="1">
      <c r="A215" s="38"/>
      <c r="B215" s="39"/>
      <c r="C215" s="40"/>
      <c r="D215" s="217" t="s">
        <v>121</v>
      </c>
      <c r="E215" s="40"/>
      <c r="F215" s="218" t="s">
        <v>209</v>
      </c>
      <c r="G215" s="40"/>
      <c r="H215" s="40"/>
      <c r="I215" s="219"/>
      <c r="J215" s="40"/>
      <c r="K215" s="40"/>
      <c r="L215" s="44"/>
      <c r="M215" s="220"/>
      <c r="N215" s="221"/>
      <c r="O215" s="84"/>
      <c r="P215" s="84"/>
      <c r="Q215" s="84"/>
      <c r="R215" s="84"/>
      <c r="S215" s="84"/>
      <c r="T215" s="85"/>
      <c r="U215" s="38"/>
      <c r="V215" s="38"/>
      <c r="W215" s="38"/>
      <c r="X215" s="38"/>
      <c r="Y215" s="38"/>
      <c r="Z215" s="38"/>
      <c r="AA215" s="38"/>
      <c r="AB215" s="38"/>
      <c r="AC215" s="38"/>
      <c r="AD215" s="38"/>
      <c r="AE215" s="38"/>
      <c r="AT215" s="17" t="s">
        <v>121</v>
      </c>
      <c r="AU215" s="17" t="s">
        <v>79</v>
      </c>
    </row>
    <row r="216" s="13" customFormat="1">
      <c r="A216" s="13"/>
      <c r="B216" s="233"/>
      <c r="C216" s="234"/>
      <c r="D216" s="217" t="s">
        <v>135</v>
      </c>
      <c r="E216" s="235" t="s">
        <v>19</v>
      </c>
      <c r="F216" s="236" t="s">
        <v>306</v>
      </c>
      <c r="G216" s="234"/>
      <c r="H216" s="237">
        <v>316</v>
      </c>
      <c r="I216" s="238"/>
      <c r="J216" s="234"/>
      <c r="K216" s="234"/>
      <c r="L216" s="239"/>
      <c r="M216" s="240"/>
      <c r="N216" s="241"/>
      <c r="O216" s="241"/>
      <c r="P216" s="241"/>
      <c r="Q216" s="241"/>
      <c r="R216" s="241"/>
      <c r="S216" s="241"/>
      <c r="T216" s="242"/>
      <c r="U216" s="13"/>
      <c r="V216" s="13"/>
      <c r="W216" s="13"/>
      <c r="X216" s="13"/>
      <c r="Y216" s="13"/>
      <c r="Z216" s="13"/>
      <c r="AA216" s="13"/>
      <c r="AB216" s="13"/>
      <c r="AC216" s="13"/>
      <c r="AD216" s="13"/>
      <c r="AE216" s="13"/>
      <c r="AT216" s="243" t="s">
        <v>135</v>
      </c>
      <c r="AU216" s="243" t="s">
        <v>79</v>
      </c>
      <c r="AV216" s="13" t="s">
        <v>79</v>
      </c>
      <c r="AW216" s="13" t="s">
        <v>31</v>
      </c>
      <c r="AX216" s="13" t="s">
        <v>77</v>
      </c>
      <c r="AY216" s="243" t="s">
        <v>111</v>
      </c>
    </row>
    <row r="217" s="2" customFormat="1" ht="13.8" customHeight="1">
      <c r="A217" s="38"/>
      <c r="B217" s="39"/>
      <c r="C217" s="223" t="s">
        <v>307</v>
      </c>
      <c r="D217" s="223" t="s">
        <v>129</v>
      </c>
      <c r="E217" s="224" t="s">
        <v>308</v>
      </c>
      <c r="F217" s="225" t="s">
        <v>309</v>
      </c>
      <c r="G217" s="226" t="s">
        <v>179</v>
      </c>
      <c r="H217" s="227">
        <v>80</v>
      </c>
      <c r="I217" s="228"/>
      <c r="J217" s="229">
        <f>ROUND(I217*H217,2)</f>
        <v>0</v>
      </c>
      <c r="K217" s="225" t="s">
        <v>118</v>
      </c>
      <c r="L217" s="230"/>
      <c r="M217" s="231" t="s">
        <v>19</v>
      </c>
      <c r="N217" s="232" t="s">
        <v>40</v>
      </c>
      <c r="O217" s="84"/>
      <c r="P217" s="213">
        <f>O217*H217</f>
        <v>0</v>
      </c>
      <c r="Q217" s="213">
        <v>0.00040999999999999999</v>
      </c>
      <c r="R217" s="213">
        <f>Q217*H217</f>
        <v>0.032799999999999996</v>
      </c>
      <c r="S217" s="213">
        <v>0</v>
      </c>
      <c r="T217" s="214">
        <f>S217*H217</f>
        <v>0</v>
      </c>
      <c r="U217" s="38"/>
      <c r="V217" s="38"/>
      <c r="W217" s="38"/>
      <c r="X217" s="38"/>
      <c r="Y217" s="38"/>
      <c r="Z217" s="38"/>
      <c r="AA217" s="38"/>
      <c r="AB217" s="38"/>
      <c r="AC217" s="38"/>
      <c r="AD217" s="38"/>
      <c r="AE217" s="38"/>
      <c r="AR217" s="215" t="s">
        <v>133</v>
      </c>
      <c r="AT217" s="215" t="s">
        <v>129</v>
      </c>
      <c r="AU217" s="215" t="s">
        <v>79</v>
      </c>
      <c r="AY217" s="17" t="s">
        <v>111</v>
      </c>
      <c r="BE217" s="216">
        <f>IF(N217="základní",J217,0)</f>
        <v>0</v>
      </c>
      <c r="BF217" s="216">
        <f>IF(N217="snížená",J217,0)</f>
        <v>0</v>
      </c>
      <c r="BG217" s="216">
        <f>IF(N217="zákl. přenesená",J217,0)</f>
        <v>0</v>
      </c>
      <c r="BH217" s="216">
        <f>IF(N217="sníž. přenesená",J217,0)</f>
        <v>0</v>
      </c>
      <c r="BI217" s="216">
        <f>IF(N217="nulová",J217,0)</f>
        <v>0</v>
      </c>
      <c r="BJ217" s="17" t="s">
        <v>77</v>
      </c>
      <c r="BK217" s="216">
        <f>ROUND(I217*H217,2)</f>
        <v>0</v>
      </c>
      <c r="BL217" s="17" t="s">
        <v>119</v>
      </c>
      <c r="BM217" s="215" t="s">
        <v>310</v>
      </c>
    </row>
    <row r="218" s="2" customFormat="1">
      <c r="A218" s="38"/>
      <c r="B218" s="39"/>
      <c r="C218" s="40"/>
      <c r="D218" s="217" t="s">
        <v>121</v>
      </c>
      <c r="E218" s="40"/>
      <c r="F218" s="218" t="s">
        <v>309</v>
      </c>
      <c r="G218" s="40"/>
      <c r="H218" s="40"/>
      <c r="I218" s="219"/>
      <c r="J218" s="40"/>
      <c r="K218" s="40"/>
      <c r="L218" s="44"/>
      <c r="M218" s="220"/>
      <c r="N218" s="221"/>
      <c r="O218" s="84"/>
      <c r="P218" s="84"/>
      <c r="Q218" s="84"/>
      <c r="R218" s="84"/>
      <c r="S218" s="84"/>
      <c r="T218" s="85"/>
      <c r="U218" s="38"/>
      <c r="V218" s="38"/>
      <c r="W218" s="38"/>
      <c r="X218" s="38"/>
      <c r="Y218" s="38"/>
      <c r="Z218" s="38"/>
      <c r="AA218" s="38"/>
      <c r="AB218" s="38"/>
      <c r="AC218" s="38"/>
      <c r="AD218" s="38"/>
      <c r="AE218" s="38"/>
      <c r="AT218" s="17" t="s">
        <v>121</v>
      </c>
      <c r="AU218" s="17" t="s">
        <v>79</v>
      </c>
    </row>
    <row r="219" s="13" customFormat="1">
      <c r="A219" s="13"/>
      <c r="B219" s="233"/>
      <c r="C219" s="234"/>
      <c r="D219" s="217" t="s">
        <v>135</v>
      </c>
      <c r="E219" s="235" t="s">
        <v>19</v>
      </c>
      <c r="F219" s="236" t="s">
        <v>311</v>
      </c>
      <c r="G219" s="234"/>
      <c r="H219" s="237">
        <v>80</v>
      </c>
      <c r="I219" s="238"/>
      <c r="J219" s="234"/>
      <c r="K219" s="234"/>
      <c r="L219" s="239"/>
      <c r="M219" s="240"/>
      <c r="N219" s="241"/>
      <c r="O219" s="241"/>
      <c r="P219" s="241"/>
      <c r="Q219" s="241"/>
      <c r="R219" s="241"/>
      <c r="S219" s="241"/>
      <c r="T219" s="242"/>
      <c r="U219" s="13"/>
      <c r="V219" s="13"/>
      <c r="W219" s="13"/>
      <c r="X219" s="13"/>
      <c r="Y219" s="13"/>
      <c r="Z219" s="13"/>
      <c r="AA219" s="13"/>
      <c r="AB219" s="13"/>
      <c r="AC219" s="13"/>
      <c r="AD219" s="13"/>
      <c r="AE219" s="13"/>
      <c r="AT219" s="243" t="s">
        <v>135</v>
      </c>
      <c r="AU219" s="243" t="s">
        <v>79</v>
      </c>
      <c r="AV219" s="13" t="s">
        <v>79</v>
      </c>
      <c r="AW219" s="13" t="s">
        <v>31</v>
      </c>
      <c r="AX219" s="13" t="s">
        <v>77</v>
      </c>
      <c r="AY219" s="243" t="s">
        <v>111</v>
      </c>
    </row>
    <row r="220" s="2" customFormat="1" ht="13.8" customHeight="1">
      <c r="A220" s="38"/>
      <c r="B220" s="39"/>
      <c r="C220" s="223" t="s">
        <v>312</v>
      </c>
      <c r="D220" s="223" t="s">
        <v>129</v>
      </c>
      <c r="E220" s="224" t="s">
        <v>313</v>
      </c>
      <c r="F220" s="225" t="s">
        <v>314</v>
      </c>
      <c r="G220" s="226" t="s">
        <v>179</v>
      </c>
      <c r="H220" s="227">
        <v>80</v>
      </c>
      <c r="I220" s="228"/>
      <c r="J220" s="229">
        <f>ROUND(I220*H220,2)</f>
        <v>0</v>
      </c>
      <c r="K220" s="225" t="s">
        <v>118</v>
      </c>
      <c r="L220" s="230"/>
      <c r="M220" s="231" t="s">
        <v>19</v>
      </c>
      <c r="N220" s="232" t="s">
        <v>40</v>
      </c>
      <c r="O220" s="84"/>
      <c r="P220" s="213">
        <f>O220*H220</f>
        <v>0</v>
      </c>
      <c r="Q220" s="213">
        <v>0.00014999999999999999</v>
      </c>
      <c r="R220" s="213">
        <f>Q220*H220</f>
        <v>0.011999999999999999</v>
      </c>
      <c r="S220" s="213">
        <v>0</v>
      </c>
      <c r="T220" s="214">
        <f>S220*H220</f>
        <v>0</v>
      </c>
      <c r="U220" s="38"/>
      <c r="V220" s="38"/>
      <c r="W220" s="38"/>
      <c r="X220" s="38"/>
      <c r="Y220" s="38"/>
      <c r="Z220" s="38"/>
      <c r="AA220" s="38"/>
      <c r="AB220" s="38"/>
      <c r="AC220" s="38"/>
      <c r="AD220" s="38"/>
      <c r="AE220" s="38"/>
      <c r="AR220" s="215" t="s">
        <v>133</v>
      </c>
      <c r="AT220" s="215" t="s">
        <v>129</v>
      </c>
      <c r="AU220" s="215" t="s">
        <v>79</v>
      </c>
      <c r="AY220" s="17" t="s">
        <v>111</v>
      </c>
      <c r="BE220" s="216">
        <f>IF(N220="základní",J220,0)</f>
        <v>0</v>
      </c>
      <c r="BF220" s="216">
        <f>IF(N220="snížená",J220,0)</f>
        <v>0</v>
      </c>
      <c r="BG220" s="216">
        <f>IF(N220="zákl. přenesená",J220,0)</f>
        <v>0</v>
      </c>
      <c r="BH220" s="216">
        <f>IF(N220="sníž. přenesená",J220,0)</f>
        <v>0</v>
      </c>
      <c r="BI220" s="216">
        <f>IF(N220="nulová",J220,0)</f>
        <v>0</v>
      </c>
      <c r="BJ220" s="17" t="s">
        <v>77</v>
      </c>
      <c r="BK220" s="216">
        <f>ROUND(I220*H220,2)</f>
        <v>0</v>
      </c>
      <c r="BL220" s="17" t="s">
        <v>119</v>
      </c>
      <c r="BM220" s="215" t="s">
        <v>315</v>
      </c>
    </row>
    <row r="221" s="2" customFormat="1">
      <c r="A221" s="38"/>
      <c r="B221" s="39"/>
      <c r="C221" s="40"/>
      <c r="D221" s="217" t="s">
        <v>121</v>
      </c>
      <c r="E221" s="40"/>
      <c r="F221" s="218" t="s">
        <v>314</v>
      </c>
      <c r="G221" s="40"/>
      <c r="H221" s="40"/>
      <c r="I221" s="219"/>
      <c r="J221" s="40"/>
      <c r="K221" s="40"/>
      <c r="L221" s="44"/>
      <c r="M221" s="220"/>
      <c r="N221" s="221"/>
      <c r="O221" s="84"/>
      <c r="P221" s="84"/>
      <c r="Q221" s="84"/>
      <c r="R221" s="84"/>
      <c r="S221" s="84"/>
      <c r="T221" s="85"/>
      <c r="U221" s="38"/>
      <c r="V221" s="38"/>
      <c r="W221" s="38"/>
      <c r="X221" s="38"/>
      <c r="Y221" s="38"/>
      <c r="Z221" s="38"/>
      <c r="AA221" s="38"/>
      <c r="AB221" s="38"/>
      <c r="AC221" s="38"/>
      <c r="AD221" s="38"/>
      <c r="AE221" s="38"/>
      <c r="AT221" s="17" t="s">
        <v>121</v>
      </c>
      <c r="AU221" s="17" t="s">
        <v>79</v>
      </c>
    </row>
    <row r="222" s="2" customFormat="1" ht="13.8" customHeight="1">
      <c r="A222" s="38"/>
      <c r="B222" s="39"/>
      <c r="C222" s="223" t="s">
        <v>316</v>
      </c>
      <c r="D222" s="223" t="s">
        <v>129</v>
      </c>
      <c r="E222" s="224" t="s">
        <v>317</v>
      </c>
      <c r="F222" s="225" t="s">
        <v>318</v>
      </c>
      <c r="G222" s="226" t="s">
        <v>179</v>
      </c>
      <c r="H222" s="227">
        <v>80</v>
      </c>
      <c r="I222" s="228"/>
      <c r="J222" s="229">
        <f>ROUND(I222*H222,2)</f>
        <v>0</v>
      </c>
      <c r="K222" s="225" t="s">
        <v>118</v>
      </c>
      <c r="L222" s="230"/>
      <c r="M222" s="231" t="s">
        <v>19</v>
      </c>
      <c r="N222" s="232" t="s">
        <v>40</v>
      </c>
      <c r="O222" s="84"/>
      <c r="P222" s="213">
        <f>O222*H222</f>
        <v>0</v>
      </c>
      <c r="Q222" s="213">
        <v>5.0000000000000002E-05</v>
      </c>
      <c r="R222" s="213">
        <f>Q222*H222</f>
        <v>0.0040000000000000001</v>
      </c>
      <c r="S222" s="213">
        <v>0</v>
      </c>
      <c r="T222" s="214">
        <f>S222*H222</f>
        <v>0</v>
      </c>
      <c r="U222" s="38"/>
      <c r="V222" s="38"/>
      <c r="W222" s="38"/>
      <c r="X222" s="38"/>
      <c r="Y222" s="38"/>
      <c r="Z222" s="38"/>
      <c r="AA222" s="38"/>
      <c r="AB222" s="38"/>
      <c r="AC222" s="38"/>
      <c r="AD222" s="38"/>
      <c r="AE222" s="38"/>
      <c r="AR222" s="215" t="s">
        <v>133</v>
      </c>
      <c r="AT222" s="215" t="s">
        <v>129</v>
      </c>
      <c r="AU222" s="215" t="s">
        <v>79</v>
      </c>
      <c r="AY222" s="17" t="s">
        <v>111</v>
      </c>
      <c r="BE222" s="216">
        <f>IF(N222="základní",J222,0)</f>
        <v>0</v>
      </c>
      <c r="BF222" s="216">
        <f>IF(N222="snížená",J222,0)</f>
        <v>0</v>
      </c>
      <c r="BG222" s="216">
        <f>IF(N222="zákl. přenesená",J222,0)</f>
        <v>0</v>
      </c>
      <c r="BH222" s="216">
        <f>IF(N222="sníž. přenesená",J222,0)</f>
        <v>0</v>
      </c>
      <c r="BI222" s="216">
        <f>IF(N222="nulová",J222,0)</f>
        <v>0</v>
      </c>
      <c r="BJ222" s="17" t="s">
        <v>77</v>
      </c>
      <c r="BK222" s="216">
        <f>ROUND(I222*H222,2)</f>
        <v>0</v>
      </c>
      <c r="BL222" s="17" t="s">
        <v>119</v>
      </c>
      <c r="BM222" s="215" t="s">
        <v>319</v>
      </c>
    </row>
    <row r="223" s="2" customFormat="1">
      <c r="A223" s="38"/>
      <c r="B223" s="39"/>
      <c r="C223" s="40"/>
      <c r="D223" s="217" t="s">
        <v>121</v>
      </c>
      <c r="E223" s="40"/>
      <c r="F223" s="218" t="s">
        <v>318</v>
      </c>
      <c r="G223" s="40"/>
      <c r="H223" s="40"/>
      <c r="I223" s="219"/>
      <c r="J223" s="40"/>
      <c r="K223" s="40"/>
      <c r="L223" s="44"/>
      <c r="M223" s="220"/>
      <c r="N223" s="221"/>
      <c r="O223" s="84"/>
      <c r="P223" s="84"/>
      <c r="Q223" s="84"/>
      <c r="R223" s="84"/>
      <c r="S223" s="84"/>
      <c r="T223" s="85"/>
      <c r="U223" s="38"/>
      <c r="V223" s="38"/>
      <c r="W223" s="38"/>
      <c r="X223" s="38"/>
      <c r="Y223" s="38"/>
      <c r="Z223" s="38"/>
      <c r="AA223" s="38"/>
      <c r="AB223" s="38"/>
      <c r="AC223" s="38"/>
      <c r="AD223" s="38"/>
      <c r="AE223" s="38"/>
      <c r="AT223" s="17" t="s">
        <v>121</v>
      </c>
      <c r="AU223" s="17" t="s">
        <v>79</v>
      </c>
    </row>
    <row r="224" s="2" customFormat="1" ht="13.8" customHeight="1">
      <c r="A224" s="38"/>
      <c r="B224" s="39"/>
      <c r="C224" s="223" t="s">
        <v>320</v>
      </c>
      <c r="D224" s="223" t="s">
        <v>129</v>
      </c>
      <c r="E224" s="224" t="s">
        <v>220</v>
      </c>
      <c r="F224" s="225" t="s">
        <v>221</v>
      </c>
      <c r="G224" s="226" t="s">
        <v>179</v>
      </c>
      <c r="H224" s="227">
        <v>80</v>
      </c>
      <c r="I224" s="228"/>
      <c r="J224" s="229">
        <f>ROUND(I224*H224,2)</f>
        <v>0</v>
      </c>
      <c r="K224" s="225" t="s">
        <v>118</v>
      </c>
      <c r="L224" s="230"/>
      <c r="M224" s="231" t="s">
        <v>19</v>
      </c>
      <c r="N224" s="232" t="s">
        <v>40</v>
      </c>
      <c r="O224" s="84"/>
      <c r="P224" s="213">
        <f>O224*H224</f>
        <v>0</v>
      </c>
      <c r="Q224" s="213">
        <v>9.0000000000000006E-05</v>
      </c>
      <c r="R224" s="213">
        <f>Q224*H224</f>
        <v>0.0072000000000000007</v>
      </c>
      <c r="S224" s="213">
        <v>0</v>
      </c>
      <c r="T224" s="214">
        <f>S224*H224</f>
        <v>0</v>
      </c>
      <c r="U224" s="38"/>
      <c r="V224" s="38"/>
      <c r="W224" s="38"/>
      <c r="X224" s="38"/>
      <c r="Y224" s="38"/>
      <c r="Z224" s="38"/>
      <c r="AA224" s="38"/>
      <c r="AB224" s="38"/>
      <c r="AC224" s="38"/>
      <c r="AD224" s="38"/>
      <c r="AE224" s="38"/>
      <c r="AR224" s="215" t="s">
        <v>133</v>
      </c>
      <c r="AT224" s="215" t="s">
        <v>129</v>
      </c>
      <c r="AU224" s="215" t="s">
        <v>79</v>
      </c>
      <c r="AY224" s="17" t="s">
        <v>111</v>
      </c>
      <c r="BE224" s="216">
        <f>IF(N224="základní",J224,0)</f>
        <v>0</v>
      </c>
      <c r="BF224" s="216">
        <f>IF(N224="snížená",J224,0)</f>
        <v>0</v>
      </c>
      <c r="BG224" s="216">
        <f>IF(N224="zákl. přenesená",J224,0)</f>
        <v>0</v>
      </c>
      <c r="BH224" s="216">
        <f>IF(N224="sníž. přenesená",J224,0)</f>
        <v>0</v>
      </c>
      <c r="BI224" s="216">
        <f>IF(N224="nulová",J224,0)</f>
        <v>0</v>
      </c>
      <c r="BJ224" s="17" t="s">
        <v>77</v>
      </c>
      <c r="BK224" s="216">
        <f>ROUND(I224*H224,2)</f>
        <v>0</v>
      </c>
      <c r="BL224" s="17" t="s">
        <v>119</v>
      </c>
      <c r="BM224" s="215" t="s">
        <v>321</v>
      </c>
    </row>
    <row r="225" s="2" customFormat="1">
      <c r="A225" s="38"/>
      <c r="B225" s="39"/>
      <c r="C225" s="40"/>
      <c r="D225" s="217" t="s">
        <v>121</v>
      </c>
      <c r="E225" s="40"/>
      <c r="F225" s="218" t="s">
        <v>221</v>
      </c>
      <c r="G225" s="40"/>
      <c r="H225" s="40"/>
      <c r="I225" s="219"/>
      <c r="J225" s="40"/>
      <c r="K225" s="40"/>
      <c r="L225" s="44"/>
      <c r="M225" s="220"/>
      <c r="N225" s="221"/>
      <c r="O225" s="84"/>
      <c r="P225" s="84"/>
      <c r="Q225" s="84"/>
      <c r="R225" s="84"/>
      <c r="S225" s="84"/>
      <c r="T225" s="85"/>
      <c r="U225" s="38"/>
      <c r="V225" s="38"/>
      <c r="W225" s="38"/>
      <c r="X225" s="38"/>
      <c r="Y225" s="38"/>
      <c r="Z225" s="38"/>
      <c r="AA225" s="38"/>
      <c r="AB225" s="38"/>
      <c r="AC225" s="38"/>
      <c r="AD225" s="38"/>
      <c r="AE225" s="38"/>
      <c r="AT225" s="17" t="s">
        <v>121</v>
      </c>
      <c r="AU225" s="17" t="s">
        <v>79</v>
      </c>
    </row>
    <row r="226" s="2" customFormat="1" ht="22.2" customHeight="1">
      <c r="A226" s="38"/>
      <c r="B226" s="39"/>
      <c r="C226" s="204" t="s">
        <v>322</v>
      </c>
      <c r="D226" s="204" t="s">
        <v>114</v>
      </c>
      <c r="E226" s="205" t="s">
        <v>323</v>
      </c>
      <c r="F226" s="206" t="s">
        <v>324</v>
      </c>
      <c r="G226" s="207" t="s">
        <v>142</v>
      </c>
      <c r="H226" s="208">
        <v>0.048000000000000001</v>
      </c>
      <c r="I226" s="209"/>
      <c r="J226" s="210">
        <f>ROUND(I226*H226,2)</f>
        <v>0</v>
      </c>
      <c r="K226" s="206" t="s">
        <v>118</v>
      </c>
      <c r="L226" s="44"/>
      <c r="M226" s="211" t="s">
        <v>19</v>
      </c>
      <c r="N226" s="212" t="s">
        <v>40</v>
      </c>
      <c r="O226" s="84"/>
      <c r="P226" s="213">
        <f>O226*H226</f>
        <v>0</v>
      </c>
      <c r="Q226" s="213">
        <v>0</v>
      </c>
      <c r="R226" s="213">
        <f>Q226*H226</f>
        <v>0</v>
      </c>
      <c r="S226" s="213">
        <v>0</v>
      </c>
      <c r="T226" s="214">
        <f>S226*H226</f>
        <v>0</v>
      </c>
      <c r="U226" s="38"/>
      <c r="V226" s="38"/>
      <c r="W226" s="38"/>
      <c r="X226" s="38"/>
      <c r="Y226" s="38"/>
      <c r="Z226" s="38"/>
      <c r="AA226" s="38"/>
      <c r="AB226" s="38"/>
      <c r="AC226" s="38"/>
      <c r="AD226" s="38"/>
      <c r="AE226" s="38"/>
      <c r="AR226" s="215" t="s">
        <v>119</v>
      </c>
      <c r="AT226" s="215" t="s">
        <v>114</v>
      </c>
      <c r="AU226" s="215" t="s">
        <v>79</v>
      </c>
      <c r="AY226" s="17" t="s">
        <v>111</v>
      </c>
      <c r="BE226" s="216">
        <f>IF(N226="základní",J226,0)</f>
        <v>0</v>
      </c>
      <c r="BF226" s="216">
        <f>IF(N226="snížená",J226,0)</f>
        <v>0</v>
      </c>
      <c r="BG226" s="216">
        <f>IF(N226="zákl. přenesená",J226,0)</f>
        <v>0</v>
      </c>
      <c r="BH226" s="216">
        <f>IF(N226="sníž. přenesená",J226,0)</f>
        <v>0</v>
      </c>
      <c r="BI226" s="216">
        <f>IF(N226="nulová",J226,0)</f>
        <v>0</v>
      </c>
      <c r="BJ226" s="17" t="s">
        <v>77</v>
      </c>
      <c r="BK226" s="216">
        <f>ROUND(I226*H226,2)</f>
        <v>0</v>
      </c>
      <c r="BL226" s="17" t="s">
        <v>119</v>
      </c>
      <c r="BM226" s="215" t="s">
        <v>325</v>
      </c>
    </row>
    <row r="227" s="2" customFormat="1">
      <c r="A227" s="38"/>
      <c r="B227" s="39"/>
      <c r="C227" s="40"/>
      <c r="D227" s="217" t="s">
        <v>121</v>
      </c>
      <c r="E227" s="40"/>
      <c r="F227" s="218" t="s">
        <v>324</v>
      </c>
      <c r="G227" s="40"/>
      <c r="H227" s="40"/>
      <c r="I227" s="219"/>
      <c r="J227" s="40"/>
      <c r="K227" s="40"/>
      <c r="L227" s="44"/>
      <c r="M227" s="220"/>
      <c r="N227" s="221"/>
      <c r="O227" s="84"/>
      <c r="P227" s="84"/>
      <c r="Q227" s="84"/>
      <c r="R227" s="84"/>
      <c r="S227" s="84"/>
      <c r="T227" s="85"/>
      <c r="U227" s="38"/>
      <c r="V227" s="38"/>
      <c r="W227" s="38"/>
      <c r="X227" s="38"/>
      <c r="Y227" s="38"/>
      <c r="Z227" s="38"/>
      <c r="AA227" s="38"/>
      <c r="AB227" s="38"/>
      <c r="AC227" s="38"/>
      <c r="AD227" s="38"/>
      <c r="AE227" s="38"/>
      <c r="AT227" s="17" t="s">
        <v>121</v>
      </c>
      <c r="AU227" s="17" t="s">
        <v>79</v>
      </c>
    </row>
    <row r="228" s="2" customFormat="1">
      <c r="A228" s="38"/>
      <c r="B228" s="39"/>
      <c r="C228" s="40"/>
      <c r="D228" s="217" t="s">
        <v>122</v>
      </c>
      <c r="E228" s="40"/>
      <c r="F228" s="222" t="s">
        <v>326</v>
      </c>
      <c r="G228" s="40"/>
      <c r="H228" s="40"/>
      <c r="I228" s="219"/>
      <c r="J228" s="40"/>
      <c r="K228" s="40"/>
      <c r="L228" s="44"/>
      <c r="M228" s="220"/>
      <c r="N228" s="221"/>
      <c r="O228" s="84"/>
      <c r="P228" s="84"/>
      <c r="Q228" s="84"/>
      <c r="R228" s="84"/>
      <c r="S228" s="84"/>
      <c r="T228" s="85"/>
      <c r="U228" s="38"/>
      <c r="V228" s="38"/>
      <c r="W228" s="38"/>
      <c r="X228" s="38"/>
      <c r="Y228" s="38"/>
      <c r="Z228" s="38"/>
      <c r="AA228" s="38"/>
      <c r="AB228" s="38"/>
      <c r="AC228" s="38"/>
      <c r="AD228" s="38"/>
      <c r="AE228" s="38"/>
      <c r="AT228" s="17" t="s">
        <v>122</v>
      </c>
      <c r="AU228" s="17" t="s">
        <v>79</v>
      </c>
    </row>
    <row r="229" s="13" customFormat="1">
      <c r="A229" s="13"/>
      <c r="B229" s="233"/>
      <c r="C229" s="234"/>
      <c r="D229" s="217" t="s">
        <v>135</v>
      </c>
      <c r="E229" s="235" t="s">
        <v>19</v>
      </c>
      <c r="F229" s="236" t="s">
        <v>327</v>
      </c>
      <c r="G229" s="234"/>
      <c r="H229" s="237">
        <v>0.048000000000000001</v>
      </c>
      <c r="I229" s="238"/>
      <c r="J229" s="234"/>
      <c r="K229" s="234"/>
      <c r="L229" s="239"/>
      <c r="M229" s="240"/>
      <c r="N229" s="241"/>
      <c r="O229" s="241"/>
      <c r="P229" s="241"/>
      <c r="Q229" s="241"/>
      <c r="R229" s="241"/>
      <c r="S229" s="241"/>
      <c r="T229" s="242"/>
      <c r="U229" s="13"/>
      <c r="V229" s="13"/>
      <c r="W229" s="13"/>
      <c r="X229" s="13"/>
      <c r="Y229" s="13"/>
      <c r="Z229" s="13"/>
      <c r="AA229" s="13"/>
      <c r="AB229" s="13"/>
      <c r="AC229" s="13"/>
      <c r="AD229" s="13"/>
      <c r="AE229" s="13"/>
      <c r="AT229" s="243" t="s">
        <v>135</v>
      </c>
      <c r="AU229" s="243" t="s">
        <v>79</v>
      </c>
      <c r="AV229" s="13" t="s">
        <v>79</v>
      </c>
      <c r="AW229" s="13" t="s">
        <v>31</v>
      </c>
      <c r="AX229" s="13" t="s">
        <v>77</v>
      </c>
      <c r="AY229" s="243" t="s">
        <v>111</v>
      </c>
    </row>
    <row r="230" s="2" customFormat="1" ht="22.2" customHeight="1">
      <c r="A230" s="38"/>
      <c r="B230" s="39"/>
      <c r="C230" s="204" t="s">
        <v>328</v>
      </c>
      <c r="D230" s="204" t="s">
        <v>114</v>
      </c>
      <c r="E230" s="205" t="s">
        <v>329</v>
      </c>
      <c r="F230" s="206" t="s">
        <v>330</v>
      </c>
      <c r="G230" s="207" t="s">
        <v>142</v>
      </c>
      <c r="H230" s="208">
        <v>1.0800000000000001</v>
      </c>
      <c r="I230" s="209"/>
      <c r="J230" s="210">
        <f>ROUND(I230*H230,2)</f>
        <v>0</v>
      </c>
      <c r="K230" s="206" t="s">
        <v>118</v>
      </c>
      <c r="L230" s="44"/>
      <c r="M230" s="211" t="s">
        <v>19</v>
      </c>
      <c r="N230" s="212" t="s">
        <v>40</v>
      </c>
      <c r="O230" s="84"/>
      <c r="P230" s="213">
        <f>O230*H230</f>
        <v>0</v>
      </c>
      <c r="Q230" s="213">
        <v>0</v>
      </c>
      <c r="R230" s="213">
        <f>Q230*H230</f>
        <v>0</v>
      </c>
      <c r="S230" s="213">
        <v>0</v>
      </c>
      <c r="T230" s="214">
        <f>S230*H230</f>
        <v>0</v>
      </c>
      <c r="U230" s="38"/>
      <c r="V230" s="38"/>
      <c r="W230" s="38"/>
      <c r="X230" s="38"/>
      <c r="Y230" s="38"/>
      <c r="Z230" s="38"/>
      <c r="AA230" s="38"/>
      <c r="AB230" s="38"/>
      <c r="AC230" s="38"/>
      <c r="AD230" s="38"/>
      <c r="AE230" s="38"/>
      <c r="AR230" s="215" t="s">
        <v>119</v>
      </c>
      <c r="AT230" s="215" t="s">
        <v>114</v>
      </c>
      <c r="AU230" s="215" t="s">
        <v>79</v>
      </c>
      <c r="AY230" s="17" t="s">
        <v>111</v>
      </c>
      <c r="BE230" s="216">
        <f>IF(N230="základní",J230,0)</f>
        <v>0</v>
      </c>
      <c r="BF230" s="216">
        <f>IF(N230="snížená",J230,0)</f>
        <v>0</v>
      </c>
      <c r="BG230" s="216">
        <f>IF(N230="zákl. přenesená",J230,0)</f>
        <v>0</v>
      </c>
      <c r="BH230" s="216">
        <f>IF(N230="sníž. přenesená",J230,0)</f>
        <v>0</v>
      </c>
      <c r="BI230" s="216">
        <f>IF(N230="nulová",J230,0)</f>
        <v>0</v>
      </c>
      <c r="BJ230" s="17" t="s">
        <v>77</v>
      </c>
      <c r="BK230" s="216">
        <f>ROUND(I230*H230,2)</f>
        <v>0</v>
      </c>
      <c r="BL230" s="17" t="s">
        <v>119</v>
      </c>
      <c r="BM230" s="215" t="s">
        <v>331</v>
      </c>
    </row>
    <row r="231" s="2" customFormat="1">
      <c r="A231" s="38"/>
      <c r="B231" s="39"/>
      <c r="C231" s="40"/>
      <c r="D231" s="217" t="s">
        <v>121</v>
      </c>
      <c r="E231" s="40"/>
      <c r="F231" s="218" t="s">
        <v>330</v>
      </c>
      <c r="G231" s="40"/>
      <c r="H231" s="40"/>
      <c r="I231" s="219"/>
      <c r="J231" s="40"/>
      <c r="K231" s="40"/>
      <c r="L231" s="44"/>
      <c r="M231" s="220"/>
      <c r="N231" s="221"/>
      <c r="O231" s="84"/>
      <c r="P231" s="84"/>
      <c r="Q231" s="84"/>
      <c r="R231" s="84"/>
      <c r="S231" s="84"/>
      <c r="T231" s="85"/>
      <c r="U231" s="38"/>
      <c r="V231" s="38"/>
      <c r="W231" s="38"/>
      <c r="X231" s="38"/>
      <c r="Y231" s="38"/>
      <c r="Z231" s="38"/>
      <c r="AA231" s="38"/>
      <c r="AB231" s="38"/>
      <c r="AC231" s="38"/>
      <c r="AD231" s="38"/>
      <c r="AE231" s="38"/>
      <c r="AT231" s="17" t="s">
        <v>121</v>
      </c>
      <c r="AU231" s="17" t="s">
        <v>79</v>
      </c>
    </row>
    <row r="232" s="2" customFormat="1">
      <c r="A232" s="38"/>
      <c r="B232" s="39"/>
      <c r="C232" s="40"/>
      <c r="D232" s="217" t="s">
        <v>122</v>
      </c>
      <c r="E232" s="40"/>
      <c r="F232" s="222" t="s">
        <v>326</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122</v>
      </c>
      <c r="AU232" s="17" t="s">
        <v>79</v>
      </c>
    </row>
    <row r="233" s="2" customFormat="1" ht="22.2" customHeight="1">
      <c r="A233" s="38"/>
      <c r="B233" s="39"/>
      <c r="C233" s="204" t="s">
        <v>332</v>
      </c>
      <c r="D233" s="204" t="s">
        <v>114</v>
      </c>
      <c r="E233" s="205" t="s">
        <v>333</v>
      </c>
      <c r="F233" s="206" t="s">
        <v>334</v>
      </c>
      <c r="G233" s="207" t="s">
        <v>142</v>
      </c>
      <c r="H233" s="208">
        <v>0.46999999999999997</v>
      </c>
      <c r="I233" s="209"/>
      <c r="J233" s="210">
        <f>ROUND(I233*H233,2)</f>
        <v>0</v>
      </c>
      <c r="K233" s="206" t="s">
        <v>118</v>
      </c>
      <c r="L233" s="44"/>
      <c r="M233" s="211" t="s">
        <v>19</v>
      </c>
      <c r="N233" s="212" t="s">
        <v>40</v>
      </c>
      <c r="O233" s="84"/>
      <c r="P233" s="213">
        <f>O233*H233</f>
        <v>0</v>
      </c>
      <c r="Q233" s="213">
        <v>0</v>
      </c>
      <c r="R233" s="213">
        <f>Q233*H233</f>
        <v>0</v>
      </c>
      <c r="S233" s="213">
        <v>0</v>
      </c>
      <c r="T233" s="214">
        <f>S233*H233</f>
        <v>0</v>
      </c>
      <c r="U233" s="38"/>
      <c r="V233" s="38"/>
      <c r="W233" s="38"/>
      <c r="X233" s="38"/>
      <c r="Y233" s="38"/>
      <c r="Z233" s="38"/>
      <c r="AA233" s="38"/>
      <c r="AB233" s="38"/>
      <c r="AC233" s="38"/>
      <c r="AD233" s="38"/>
      <c r="AE233" s="38"/>
      <c r="AR233" s="215" t="s">
        <v>119</v>
      </c>
      <c r="AT233" s="215" t="s">
        <v>114</v>
      </c>
      <c r="AU233" s="215" t="s">
        <v>79</v>
      </c>
      <c r="AY233" s="17" t="s">
        <v>111</v>
      </c>
      <c r="BE233" s="216">
        <f>IF(N233="základní",J233,0)</f>
        <v>0</v>
      </c>
      <c r="BF233" s="216">
        <f>IF(N233="snížená",J233,0)</f>
        <v>0</v>
      </c>
      <c r="BG233" s="216">
        <f>IF(N233="zákl. přenesená",J233,0)</f>
        <v>0</v>
      </c>
      <c r="BH233" s="216">
        <f>IF(N233="sníž. přenesená",J233,0)</f>
        <v>0</v>
      </c>
      <c r="BI233" s="216">
        <f>IF(N233="nulová",J233,0)</f>
        <v>0</v>
      </c>
      <c r="BJ233" s="17" t="s">
        <v>77</v>
      </c>
      <c r="BK233" s="216">
        <f>ROUND(I233*H233,2)</f>
        <v>0</v>
      </c>
      <c r="BL233" s="17" t="s">
        <v>119</v>
      </c>
      <c r="BM233" s="215" t="s">
        <v>335</v>
      </c>
    </row>
    <row r="234" s="2" customFormat="1">
      <c r="A234" s="38"/>
      <c r="B234" s="39"/>
      <c r="C234" s="40"/>
      <c r="D234" s="217" t="s">
        <v>121</v>
      </c>
      <c r="E234" s="40"/>
      <c r="F234" s="218" t="s">
        <v>334</v>
      </c>
      <c r="G234" s="40"/>
      <c r="H234" s="40"/>
      <c r="I234" s="219"/>
      <c r="J234" s="40"/>
      <c r="K234" s="40"/>
      <c r="L234" s="44"/>
      <c r="M234" s="220"/>
      <c r="N234" s="221"/>
      <c r="O234" s="84"/>
      <c r="P234" s="84"/>
      <c r="Q234" s="84"/>
      <c r="R234" s="84"/>
      <c r="S234" s="84"/>
      <c r="T234" s="85"/>
      <c r="U234" s="38"/>
      <c r="V234" s="38"/>
      <c r="W234" s="38"/>
      <c r="X234" s="38"/>
      <c r="Y234" s="38"/>
      <c r="Z234" s="38"/>
      <c r="AA234" s="38"/>
      <c r="AB234" s="38"/>
      <c r="AC234" s="38"/>
      <c r="AD234" s="38"/>
      <c r="AE234" s="38"/>
      <c r="AT234" s="17" t="s">
        <v>121</v>
      </c>
      <c r="AU234" s="17" t="s">
        <v>79</v>
      </c>
    </row>
    <row r="235" s="2" customFormat="1">
      <c r="A235" s="38"/>
      <c r="B235" s="39"/>
      <c r="C235" s="40"/>
      <c r="D235" s="217" t="s">
        <v>122</v>
      </c>
      <c r="E235" s="40"/>
      <c r="F235" s="222" t="s">
        <v>326</v>
      </c>
      <c r="G235" s="40"/>
      <c r="H235" s="40"/>
      <c r="I235" s="219"/>
      <c r="J235" s="40"/>
      <c r="K235" s="40"/>
      <c r="L235" s="44"/>
      <c r="M235" s="220"/>
      <c r="N235" s="221"/>
      <c r="O235" s="84"/>
      <c r="P235" s="84"/>
      <c r="Q235" s="84"/>
      <c r="R235" s="84"/>
      <c r="S235" s="84"/>
      <c r="T235" s="85"/>
      <c r="U235" s="38"/>
      <c r="V235" s="38"/>
      <c r="W235" s="38"/>
      <c r="X235" s="38"/>
      <c r="Y235" s="38"/>
      <c r="Z235" s="38"/>
      <c r="AA235" s="38"/>
      <c r="AB235" s="38"/>
      <c r="AC235" s="38"/>
      <c r="AD235" s="38"/>
      <c r="AE235" s="38"/>
      <c r="AT235" s="17" t="s">
        <v>122</v>
      </c>
      <c r="AU235" s="17" t="s">
        <v>79</v>
      </c>
    </row>
    <row r="236" s="2" customFormat="1" ht="22.2" customHeight="1">
      <c r="A236" s="38"/>
      <c r="B236" s="39"/>
      <c r="C236" s="204" t="s">
        <v>336</v>
      </c>
      <c r="D236" s="204" t="s">
        <v>114</v>
      </c>
      <c r="E236" s="205" t="s">
        <v>337</v>
      </c>
      <c r="F236" s="206" t="s">
        <v>338</v>
      </c>
      <c r="G236" s="207" t="s">
        <v>157</v>
      </c>
      <c r="H236" s="208">
        <v>150.96899999999999</v>
      </c>
      <c r="I236" s="209"/>
      <c r="J236" s="210">
        <f>ROUND(I236*H236,2)</f>
        <v>0</v>
      </c>
      <c r="K236" s="206" t="s">
        <v>118</v>
      </c>
      <c r="L236" s="44"/>
      <c r="M236" s="211" t="s">
        <v>19</v>
      </c>
      <c r="N236" s="212" t="s">
        <v>40</v>
      </c>
      <c r="O236" s="84"/>
      <c r="P236" s="213">
        <f>O236*H236</f>
        <v>0</v>
      </c>
      <c r="Q236" s="213">
        <v>0</v>
      </c>
      <c r="R236" s="213">
        <f>Q236*H236</f>
        <v>0</v>
      </c>
      <c r="S236" s="213">
        <v>0</v>
      </c>
      <c r="T236" s="214">
        <f>S236*H236</f>
        <v>0</v>
      </c>
      <c r="U236" s="38"/>
      <c r="V236" s="38"/>
      <c r="W236" s="38"/>
      <c r="X236" s="38"/>
      <c r="Y236" s="38"/>
      <c r="Z236" s="38"/>
      <c r="AA236" s="38"/>
      <c r="AB236" s="38"/>
      <c r="AC236" s="38"/>
      <c r="AD236" s="38"/>
      <c r="AE236" s="38"/>
      <c r="AR236" s="215" t="s">
        <v>119</v>
      </c>
      <c r="AT236" s="215" t="s">
        <v>114</v>
      </c>
      <c r="AU236" s="215" t="s">
        <v>79</v>
      </c>
      <c r="AY236" s="17" t="s">
        <v>111</v>
      </c>
      <c r="BE236" s="216">
        <f>IF(N236="základní",J236,0)</f>
        <v>0</v>
      </c>
      <c r="BF236" s="216">
        <f>IF(N236="snížená",J236,0)</f>
        <v>0</v>
      </c>
      <c r="BG236" s="216">
        <f>IF(N236="zákl. přenesená",J236,0)</f>
        <v>0</v>
      </c>
      <c r="BH236" s="216">
        <f>IF(N236="sníž. přenesená",J236,0)</f>
        <v>0</v>
      </c>
      <c r="BI236" s="216">
        <f>IF(N236="nulová",J236,0)</f>
        <v>0</v>
      </c>
      <c r="BJ236" s="17" t="s">
        <v>77</v>
      </c>
      <c r="BK236" s="216">
        <f>ROUND(I236*H236,2)</f>
        <v>0</v>
      </c>
      <c r="BL236" s="17" t="s">
        <v>119</v>
      </c>
      <c r="BM236" s="215" t="s">
        <v>339</v>
      </c>
    </row>
    <row r="237" s="2" customFormat="1">
      <c r="A237" s="38"/>
      <c r="B237" s="39"/>
      <c r="C237" s="40"/>
      <c r="D237" s="217" t="s">
        <v>121</v>
      </c>
      <c r="E237" s="40"/>
      <c r="F237" s="218" t="s">
        <v>338</v>
      </c>
      <c r="G237" s="40"/>
      <c r="H237" s="40"/>
      <c r="I237" s="219"/>
      <c r="J237" s="40"/>
      <c r="K237" s="40"/>
      <c r="L237" s="44"/>
      <c r="M237" s="220"/>
      <c r="N237" s="221"/>
      <c r="O237" s="84"/>
      <c r="P237" s="84"/>
      <c r="Q237" s="84"/>
      <c r="R237" s="84"/>
      <c r="S237" s="84"/>
      <c r="T237" s="85"/>
      <c r="U237" s="38"/>
      <c r="V237" s="38"/>
      <c r="W237" s="38"/>
      <c r="X237" s="38"/>
      <c r="Y237" s="38"/>
      <c r="Z237" s="38"/>
      <c r="AA237" s="38"/>
      <c r="AB237" s="38"/>
      <c r="AC237" s="38"/>
      <c r="AD237" s="38"/>
      <c r="AE237" s="38"/>
      <c r="AT237" s="17" t="s">
        <v>121</v>
      </c>
      <c r="AU237" s="17" t="s">
        <v>79</v>
      </c>
    </row>
    <row r="238" s="2" customFormat="1">
      <c r="A238" s="38"/>
      <c r="B238" s="39"/>
      <c r="C238" s="40"/>
      <c r="D238" s="217" t="s">
        <v>122</v>
      </c>
      <c r="E238" s="40"/>
      <c r="F238" s="222" t="s">
        <v>340</v>
      </c>
      <c r="G238" s="40"/>
      <c r="H238" s="40"/>
      <c r="I238" s="219"/>
      <c r="J238" s="40"/>
      <c r="K238" s="40"/>
      <c r="L238" s="44"/>
      <c r="M238" s="220"/>
      <c r="N238" s="221"/>
      <c r="O238" s="84"/>
      <c r="P238" s="84"/>
      <c r="Q238" s="84"/>
      <c r="R238" s="84"/>
      <c r="S238" s="84"/>
      <c r="T238" s="85"/>
      <c r="U238" s="38"/>
      <c r="V238" s="38"/>
      <c r="W238" s="38"/>
      <c r="X238" s="38"/>
      <c r="Y238" s="38"/>
      <c r="Z238" s="38"/>
      <c r="AA238" s="38"/>
      <c r="AB238" s="38"/>
      <c r="AC238" s="38"/>
      <c r="AD238" s="38"/>
      <c r="AE238" s="38"/>
      <c r="AT238" s="17" t="s">
        <v>122</v>
      </c>
      <c r="AU238" s="17" t="s">
        <v>79</v>
      </c>
    </row>
    <row r="239" s="13" customFormat="1">
      <c r="A239" s="13"/>
      <c r="B239" s="233"/>
      <c r="C239" s="234"/>
      <c r="D239" s="217" t="s">
        <v>135</v>
      </c>
      <c r="E239" s="235" t="s">
        <v>19</v>
      </c>
      <c r="F239" s="236" t="s">
        <v>159</v>
      </c>
      <c r="G239" s="234"/>
      <c r="H239" s="237">
        <v>150.96899999999999</v>
      </c>
      <c r="I239" s="238"/>
      <c r="J239" s="234"/>
      <c r="K239" s="234"/>
      <c r="L239" s="239"/>
      <c r="M239" s="240"/>
      <c r="N239" s="241"/>
      <c r="O239" s="241"/>
      <c r="P239" s="241"/>
      <c r="Q239" s="241"/>
      <c r="R239" s="241"/>
      <c r="S239" s="241"/>
      <c r="T239" s="242"/>
      <c r="U239" s="13"/>
      <c r="V239" s="13"/>
      <c r="W239" s="13"/>
      <c r="X239" s="13"/>
      <c r="Y239" s="13"/>
      <c r="Z239" s="13"/>
      <c r="AA239" s="13"/>
      <c r="AB239" s="13"/>
      <c r="AC239" s="13"/>
      <c r="AD239" s="13"/>
      <c r="AE239" s="13"/>
      <c r="AT239" s="243" t="s">
        <v>135</v>
      </c>
      <c r="AU239" s="243" t="s">
        <v>79</v>
      </c>
      <c r="AV239" s="13" t="s">
        <v>79</v>
      </c>
      <c r="AW239" s="13" t="s">
        <v>31</v>
      </c>
      <c r="AX239" s="13" t="s">
        <v>77</v>
      </c>
      <c r="AY239" s="243" t="s">
        <v>111</v>
      </c>
    </row>
    <row r="240" s="2" customFormat="1" ht="22.2" customHeight="1">
      <c r="A240" s="38"/>
      <c r="B240" s="39"/>
      <c r="C240" s="204" t="s">
        <v>341</v>
      </c>
      <c r="D240" s="204" t="s">
        <v>114</v>
      </c>
      <c r="E240" s="205" t="s">
        <v>342</v>
      </c>
      <c r="F240" s="206" t="s">
        <v>343</v>
      </c>
      <c r="G240" s="207" t="s">
        <v>344</v>
      </c>
      <c r="H240" s="208">
        <v>138</v>
      </c>
      <c r="I240" s="209"/>
      <c r="J240" s="210">
        <f>ROUND(I240*H240,2)</f>
        <v>0</v>
      </c>
      <c r="K240" s="206" t="s">
        <v>118</v>
      </c>
      <c r="L240" s="44"/>
      <c r="M240" s="211" t="s">
        <v>19</v>
      </c>
      <c r="N240" s="212" t="s">
        <v>40</v>
      </c>
      <c r="O240" s="84"/>
      <c r="P240" s="213">
        <f>O240*H240</f>
        <v>0</v>
      </c>
      <c r="Q240" s="213">
        <v>0</v>
      </c>
      <c r="R240" s="213">
        <f>Q240*H240</f>
        <v>0</v>
      </c>
      <c r="S240" s="213">
        <v>0</v>
      </c>
      <c r="T240" s="214">
        <f>S240*H240</f>
        <v>0</v>
      </c>
      <c r="U240" s="38"/>
      <c r="V240" s="38"/>
      <c r="W240" s="38"/>
      <c r="X240" s="38"/>
      <c r="Y240" s="38"/>
      <c r="Z240" s="38"/>
      <c r="AA240" s="38"/>
      <c r="AB240" s="38"/>
      <c r="AC240" s="38"/>
      <c r="AD240" s="38"/>
      <c r="AE240" s="38"/>
      <c r="AR240" s="215" t="s">
        <v>119</v>
      </c>
      <c r="AT240" s="215" t="s">
        <v>114</v>
      </c>
      <c r="AU240" s="215" t="s">
        <v>79</v>
      </c>
      <c r="AY240" s="17" t="s">
        <v>111</v>
      </c>
      <c r="BE240" s="216">
        <f>IF(N240="základní",J240,0)</f>
        <v>0</v>
      </c>
      <c r="BF240" s="216">
        <f>IF(N240="snížená",J240,0)</f>
        <v>0</v>
      </c>
      <c r="BG240" s="216">
        <f>IF(N240="zákl. přenesená",J240,0)</f>
        <v>0</v>
      </c>
      <c r="BH240" s="216">
        <f>IF(N240="sníž. přenesená",J240,0)</f>
        <v>0</v>
      </c>
      <c r="BI240" s="216">
        <f>IF(N240="nulová",J240,0)</f>
        <v>0</v>
      </c>
      <c r="BJ240" s="17" t="s">
        <v>77</v>
      </c>
      <c r="BK240" s="216">
        <f>ROUND(I240*H240,2)</f>
        <v>0</v>
      </c>
      <c r="BL240" s="17" t="s">
        <v>119</v>
      </c>
      <c r="BM240" s="215" t="s">
        <v>345</v>
      </c>
    </row>
    <row r="241" s="2" customFormat="1">
      <c r="A241" s="38"/>
      <c r="B241" s="39"/>
      <c r="C241" s="40"/>
      <c r="D241" s="217" t="s">
        <v>121</v>
      </c>
      <c r="E241" s="40"/>
      <c r="F241" s="218" t="s">
        <v>343</v>
      </c>
      <c r="G241" s="40"/>
      <c r="H241" s="40"/>
      <c r="I241" s="219"/>
      <c r="J241" s="40"/>
      <c r="K241" s="40"/>
      <c r="L241" s="44"/>
      <c r="M241" s="220"/>
      <c r="N241" s="221"/>
      <c r="O241" s="84"/>
      <c r="P241" s="84"/>
      <c r="Q241" s="84"/>
      <c r="R241" s="84"/>
      <c r="S241" s="84"/>
      <c r="T241" s="85"/>
      <c r="U241" s="38"/>
      <c r="V241" s="38"/>
      <c r="W241" s="38"/>
      <c r="X241" s="38"/>
      <c r="Y241" s="38"/>
      <c r="Z241" s="38"/>
      <c r="AA241" s="38"/>
      <c r="AB241" s="38"/>
      <c r="AC241" s="38"/>
      <c r="AD241" s="38"/>
      <c r="AE241" s="38"/>
      <c r="AT241" s="17" t="s">
        <v>121</v>
      </c>
      <c r="AU241" s="17" t="s">
        <v>79</v>
      </c>
    </row>
    <row r="242" s="13" customFormat="1">
      <c r="A242" s="13"/>
      <c r="B242" s="233"/>
      <c r="C242" s="234"/>
      <c r="D242" s="217" t="s">
        <v>135</v>
      </c>
      <c r="E242" s="235" t="s">
        <v>19</v>
      </c>
      <c r="F242" s="236" t="s">
        <v>346</v>
      </c>
      <c r="G242" s="234"/>
      <c r="H242" s="237">
        <v>138</v>
      </c>
      <c r="I242" s="238"/>
      <c r="J242" s="234"/>
      <c r="K242" s="234"/>
      <c r="L242" s="239"/>
      <c r="M242" s="240"/>
      <c r="N242" s="241"/>
      <c r="O242" s="241"/>
      <c r="P242" s="241"/>
      <c r="Q242" s="241"/>
      <c r="R242" s="241"/>
      <c r="S242" s="241"/>
      <c r="T242" s="242"/>
      <c r="U242" s="13"/>
      <c r="V242" s="13"/>
      <c r="W242" s="13"/>
      <c r="X242" s="13"/>
      <c r="Y242" s="13"/>
      <c r="Z242" s="13"/>
      <c r="AA242" s="13"/>
      <c r="AB242" s="13"/>
      <c r="AC242" s="13"/>
      <c r="AD242" s="13"/>
      <c r="AE242" s="13"/>
      <c r="AT242" s="243" t="s">
        <v>135</v>
      </c>
      <c r="AU242" s="243" t="s">
        <v>79</v>
      </c>
      <c r="AV242" s="13" t="s">
        <v>79</v>
      </c>
      <c r="AW242" s="13" t="s">
        <v>31</v>
      </c>
      <c r="AX242" s="13" t="s">
        <v>77</v>
      </c>
      <c r="AY242" s="243" t="s">
        <v>111</v>
      </c>
    </row>
    <row r="243" s="2" customFormat="1" ht="22.2" customHeight="1">
      <c r="A243" s="38"/>
      <c r="B243" s="39"/>
      <c r="C243" s="204" t="s">
        <v>347</v>
      </c>
      <c r="D243" s="204" t="s">
        <v>114</v>
      </c>
      <c r="E243" s="205" t="s">
        <v>348</v>
      </c>
      <c r="F243" s="206" t="s">
        <v>349</v>
      </c>
      <c r="G243" s="207" t="s">
        <v>157</v>
      </c>
      <c r="H243" s="208">
        <v>1896.864</v>
      </c>
      <c r="I243" s="209"/>
      <c r="J243" s="210">
        <f>ROUND(I243*H243,2)</f>
        <v>0</v>
      </c>
      <c r="K243" s="206" t="s">
        <v>118</v>
      </c>
      <c r="L243" s="44"/>
      <c r="M243" s="211" t="s">
        <v>19</v>
      </c>
      <c r="N243" s="212" t="s">
        <v>40</v>
      </c>
      <c r="O243" s="84"/>
      <c r="P243" s="213">
        <f>O243*H243</f>
        <v>0</v>
      </c>
      <c r="Q243" s="213">
        <v>0</v>
      </c>
      <c r="R243" s="213">
        <f>Q243*H243</f>
        <v>0</v>
      </c>
      <c r="S243" s="213">
        <v>0</v>
      </c>
      <c r="T243" s="214">
        <f>S243*H243</f>
        <v>0</v>
      </c>
      <c r="U243" s="38"/>
      <c r="V243" s="38"/>
      <c r="W243" s="38"/>
      <c r="X243" s="38"/>
      <c r="Y243" s="38"/>
      <c r="Z243" s="38"/>
      <c r="AA243" s="38"/>
      <c r="AB243" s="38"/>
      <c r="AC243" s="38"/>
      <c r="AD243" s="38"/>
      <c r="AE243" s="38"/>
      <c r="AR243" s="215" t="s">
        <v>119</v>
      </c>
      <c r="AT243" s="215" t="s">
        <v>114</v>
      </c>
      <c r="AU243" s="215" t="s">
        <v>79</v>
      </c>
      <c r="AY243" s="17" t="s">
        <v>111</v>
      </c>
      <c r="BE243" s="216">
        <f>IF(N243="základní",J243,0)</f>
        <v>0</v>
      </c>
      <c r="BF243" s="216">
        <f>IF(N243="snížená",J243,0)</f>
        <v>0</v>
      </c>
      <c r="BG243" s="216">
        <f>IF(N243="zákl. přenesená",J243,0)</f>
        <v>0</v>
      </c>
      <c r="BH243" s="216">
        <f>IF(N243="sníž. přenesená",J243,0)</f>
        <v>0</v>
      </c>
      <c r="BI243" s="216">
        <f>IF(N243="nulová",J243,0)</f>
        <v>0</v>
      </c>
      <c r="BJ243" s="17" t="s">
        <v>77</v>
      </c>
      <c r="BK243" s="216">
        <f>ROUND(I243*H243,2)</f>
        <v>0</v>
      </c>
      <c r="BL243" s="17" t="s">
        <v>119</v>
      </c>
      <c r="BM243" s="215" t="s">
        <v>350</v>
      </c>
    </row>
    <row r="244" s="2" customFormat="1">
      <c r="A244" s="38"/>
      <c r="B244" s="39"/>
      <c r="C244" s="40"/>
      <c r="D244" s="217" t="s">
        <v>121</v>
      </c>
      <c r="E244" s="40"/>
      <c r="F244" s="218" t="s">
        <v>349</v>
      </c>
      <c r="G244" s="40"/>
      <c r="H244" s="40"/>
      <c r="I244" s="219"/>
      <c r="J244" s="40"/>
      <c r="K244" s="40"/>
      <c r="L244" s="44"/>
      <c r="M244" s="220"/>
      <c r="N244" s="221"/>
      <c r="O244" s="84"/>
      <c r="P244" s="84"/>
      <c r="Q244" s="84"/>
      <c r="R244" s="84"/>
      <c r="S244" s="84"/>
      <c r="T244" s="85"/>
      <c r="U244" s="38"/>
      <c r="V244" s="38"/>
      <c r="W244" s="38"/>
      <c r="X244" s="38"/>
      <c r="Y244" s="38"/>
      <c r="Z244" s="38"/>
      <c r="AA244" s="38"/>
      <c r="AB244" s="38"/>
      <c r="AC244" s="38"/>
      <c r="AD244" s="38"/>
      <c r="AE244" s="38"/>
      <c r="AT244" s="17" t="s">
        <v>121</v>
      </c>
      <c r="AU244" s="17" t="s">
        <v>79</v>
      </c>
    </row>
    <row r="245" s="2" customFormat="1">
      <c r="A245" s="38"/>
      <c r="B245" s="39"/>
      <c r="C245" s="40"/>
      <c r="D245" s="217" t="s">
        <v>122</v>
      </c>
      <c r="E245" s="40"/>
      <c r="F245" s="222" t="s">
        <v>301</v>
      </c>
      <c r="G245" s="40"/>
      <c r="H245" s="40"/>
      <c r="I245" s="219"/>
      <c r="J245" s="40"/>
      <c r="K245" s="40"/>
      <c r="L245" s="44"/>
      <c r="M245" s="220"/>
      <c r="N245" s="221"/>
      <c r="O245" s="84"/>
      <c r="P245" s="84"/>
      <c r="Q245" s="84"/>
      <c r="R245" s="84"/>
      <c r="S245" s="84"/>
      <c r="T245" s="85"/>
      <c r="U245" s="38"/>
      <c r="V245" s="38"/>
      <c r="W245" s="38"/>
      <c r="X245" s="38"/>
      <c r="Y245" s="38"/>
      <c r="Z245" s="38"/>
      <c r="AA245" s="38"/>
      <c r="AB245" s="38"/>
      <c r="AC245" s="38"/>
      <c r="AD245" s="38"/>
      <c r="AE245" s="38"/>
      <c r="AT245" s="17" t="s">
        <v>122</v>
      </c>
      <c r="AU245" s="17" t="s">
        <v>79</v>
      </c>
    </row>
    <row r="246" s="13" customFormat="1">
      <c r="A246" s="13"/>
      <c r="B246" s="233"/>
      <c r="C246" s="234"/>
      <c r="D246" s="217" t="s">
        <v>135</v>
      </c>
      <c r="E246" s="235" t="s">
        <v>19</v>
      </c>
      <c r="F246" s="236" t="s">
        <v>351</v>
      </c>
      <c r="G246" s="234"/>
      <c r="H246" s="237">
        <v>1896.864</v>
      </c>
      <c r="I246" s="238"/>
      <c r="J246" s="234"/>
      <c r="K246" s="234"/>
      <c r="L246" s="239"/>
      <c r="M246" s="240"/>
      <c r="N246" s="241"/>
      <c r="O246" s="241"/>
      <c r="P246" s="241"/>
      <c r="Q246" s="241"/>
      <c r="R246" s="241"/>
      <c r="S246" s="241"/>
      <c r="T246" s="242"/>
      <c r="U246" s="13"/>
      <c r="V246" s="13"/>
      <c r="W246" s="13"/>
      <c r="X246" s="13"/>
      <c r="Y246" s="13"/>
      <c r="Z246" s="13"/>
      <c r="AA246" s="13"/>
      <c r="AB246" s="13"/>
      <c r="AC246" s="13"/>
      <c r="AD246" s="13"/>
      <c r="AE246" s="13"/>
      <c r="AT246" s="243" t="s">
        <v>135</v>
      </c>
      <c r="AU246" s="243" t="s">
        <v>79</v>
      </c>
      <c r="AV246" s="13" t="s">
        <v>79</v>
      </c>
      <c r="AW246" s="13" t="s">
        <v>31</v>
      </c>
      <c r="AX246" s="13" t="s">
        <v>77</v>
      </c>
      <c r="AY246" s="243" t="s">
        <v>111</v>
      </c>
    </row>
    <row r="247" s="2" customFormat="1" ht="22.2" customHeight="1">
      <c r="A247" s="38"/>
      <c r="B247" s="39"/>
      <c r="C247" s="204" t="s">
        <v>352</v>
      </c>
      <c r="D247" s="204" t="s">
        <v>114</v>
      </c>
      <c r="E247" s="205" t="s">
        <v>353</v>
      </c>
      <c r="F247" s="206" t="s">
        <v>354</v>
      </c>
      <c r="G247" s="207" t="s">
        <v>157</v>
      </c>
      <c r="H247" s="208">
        <v>1084</v>
      </c>
      <c r="I247" s="209"/>
      <c r="J247" s="210">
        <f>ROUND(I247*H247,2)</f>
        <v>0</v>
      </c>
      <c r="K247" s="206" t="s">
        <v>118</v>
      </c>
      <c r="L247" s="44"/>
      <c r="M247" s="211" t="s">
        <v>19</v>
      </c>
      <c r="N247" s="212" t="s">
        <v>40</v>
      </c>
      <c r="O247" s="84"/>
      <c r="P247" s="213">
        <f>O247*H247</f>
        <v>0</v>
      </c>
      <c r="Q247" s="213">
        <v>0</v>
      </c>
      <c r="R247" s="213">
        <f>Q247*H247</f>
        <v>0</v>
      </c>
      <c r="S247" s="213">
        <v>0</v>
      </c>
      <c r="T247" s="214">
        <f>S247*H247</f>
        <v>0</v>
      </c>
      <c r="U247" s="38"/>
      <c r="V247" s="38"/>
      <c r="W247" s="38"/>
      <c r="X247" s="38"/>
      <c r="Y247" s="38"/>
      <c r="Z247" s="38"/>
      <c r="AA247" s="38"/>
      <c r="AB247" s="38"/>
      <c r="AC247" s="38"/>
      <c r="AD247" s="38"/>
      <c r="AE247" s="38"/>
      <c r="AR247" s="215" t="s">
        <v>119</v>
      </c>
      <c r="AT247" s="215" t="s">
        <v>114</v>
      </c>
      <c r="AU247" s="215" t="s">
        <v>79</v>
      </c>
      <c r="AY247" s="17" t="s">
        <v>111</v>
      </c>
      <c r="BE247" s="216">
        <f>IF(N247="základní",J247,0)</f>
        <v>0</v>
      </c>
      <c r="BF247" s="216">
        <f>IF(N247="snížená",J247,0)</f>
        <v>0</v>
      </c>
      <c r="BG247" s="216">
        <f>IF(N247="zákl. přenesená",J247,0)</f>
        <v>0</v>
      </c>
      <c r="BH247" s="216">
        <f>IF(N247="sníž. přenesená",J247,0)</f>
        <v>0</v>
      </c>
      <c r="BI247" s="216">
        <f>IF(N247="nulová",J247,0)</f>
        <v>0</v>
      </c>
      <c r="BJ247" s="17" t="s">
        <v>77</v>
      </c>
      <c r="BK247" s="216">
        <f>ROUND(I247*H247,2)</f>
        <v>0</v>
      </c>
      <c r="BL247" s="17" t="s">
        <v>119</v>
      </c>
      <c r="BM247" s="215" t="s">
        <v>355</v>
      </c>
    </row>
    <row r="248" s="2" customFormat="1">
      <c r="A248" s="38"/>
      <c r="B248" s="39"/>
      <c r="C248" s="40"/>
      <c r="D248" s="217" t="s">
        <v>121</v>
      </c>
      <c r="E248" s="40"/>
      <c r="F248" s="218" t="s">
        <v>354</v>
      </c>
      <c r="G248" s="40"/>
      <c r="H248" s="40"/>
      <c r="I248" s="219"/>
      <c r="J248" s="40"/>
      <c r="K248" s="40"/>
      <c r="L248" s="44"/>
      <c r="M248" s="220"/>
      <c r="N248" s="221"/>
      <c r="O248" s="84"/>
      <c r="P248" s="84"/>
      <c r="Q248" s="84"/>
      <c r="R248" s="84"/>
      <c r="S248" s="84"/>
      <c r="T248" s="85"/>
      <c r="U248" s="38"/>
      <c r="V248" s="38"/>
      <c r="W248" s="38"/>
      <c r="X248" s="38"/>
      <c r="Y248" s="38"/>
      <c r="Z248" s="38"/>
      <c r="AA248" s="38"/>
      <c r="AB248" s="38"/>
      <c r="AC248" s="38"/>
      <c r="AD248" s="38"/>
      <c r="AE248" s="38"/>
      <c r="AT248" s="17" t="s">
        <v>121</v>
      </c>
      <c r="AU248" s="17" t="s">
        <v>79</v>
      </c>
    </row>
    <row r="249" s="13" customFormat="1">
      <c r="A249" s="13"/>
      <c r="B249" s="233"/>
      <c r="C249" s="234"/>
      <c r="D249" s="217" t="s">
        <v>135</v>
      </c>
      <c r="E249" s="235" t="s">
        <v>19</v>
      </c>
      <c r="F249" s="236" t="s">
        <v>356</v>
      </c>
      <c r="G249" s="234"/>
      <c r="H249" s="237">
        <v>1084</v>
      </c>
      <c r="I249" s="238"/>
      <c r="J249" s="234"/>
      <c r="K249" s="234"/>
      <c r="L249" s="239"/>
      <c r="M249" s="240"/>
      <c r="N249" s="241"/>
      <c r="O249" s="241"/>
      <c r="P249" s="241"/>
      <c r="Q249" s="241"/>
      <c r="R249" s="241"/>
      <c r="S249" s="241"/>
      <c r="T249" s="242"/>
      <c r="U249" s="13"/>
      <c r="V249" s="13"/>
      <c r="W249" s="13"/>
      <c r="X249" s="13"/>
      <c r="Y249" s="13"/>
      <c r="Z249" s="13"/>
      <c r="AA249" s="13"/>
      <c r="AB249" s="13"/>
      <c r="AC249" s="13"/>
      <c r="AD249" s="13"/>
      <c r="AE249" s="13"/>
      <c r="AT249" s="243" t="s">
        <v>135</v>
      </c>
      <c r="AU249" s="243" t="s">
        <v>79</v>
      </c>
      <c r="AV249" s="13" t="s">
        <v>79</v>
      </c>
      <c r="AW249" s="13" t="s">
        <v>31</v>
      </c>
      <c r="AX249" s="13" t="s">
        <v>77</v>
      </c>
      <c r="AY249" s="243" t="s">
        <v>111</v>
      </c>
    </row>
    <row r="250" s="2" customFormat="1" ht="22.2" customHeight="1">
      <c r="A250" s="38"/>
      <c r="B250" s="39"/>
      <c r="C250" s="204" t="s">
        <v>357</v>
      </c>
      <c r="D250" s="204" t="s">
        <v>114</v>
      </c>
      <c r="E250" s="205" t="s">
        <v>358</v>
      </c>
      <c r="F250" s="206" t="s">
        <v>359</v>
      </c>
      <c r="G250" s="207" t="s">
        <v>157</v>
      </c>
      <c r="H250" s="208">
        <v>1896.864</v>
      </c>
      <c r="I250" s="209"/>
      <c r="J250" s="210">
        <f>ROUND(I250*H250,2)</f>
        <v>0</v>
      </c>
      <c r="K250" s="206" t="s">
        <v>118</v>
      </c>
      <c r="L250" s="44"/>
      <c r="M250" s="211" t="s">
        <v>19</v>
      </c>
      <c r="N250" s="212" t="s">
        <v>40</v>
      </c>
      <c r="O250" s="84"/>
      <c r="P250" s="213">
        <f>O250*H250</f>
        <v>0</v>
      </c>
      <c r="Q250" s="213">
        <v>0</v>
      </c>
      <c r="R250" s="213">
        <f>Q250*H250</f>
        <v>0</v>
      </c>
      <c r="S250" s="213">
        <v>0</v>
      </c>
      <c r="T250" s="214">
        <f>S250*H250</f>
        <v>0</v>
      </c>
      <c r="U250" s="38"/>
      <c r="V250" s="38"/>
      <c r="W250" s="38"/>
      <c r="X250" s="38"/>
      <c r="Y250" s="38"/>
      <c r="Z250" s="38"/>
      <c r="AA250" s="38"/>
      <c r="AB250" s="38"/>
      <c r="AC250" s="38"/>
      <c r="AD250" s="38"/>
      <c r="AE250" s="38"/>
      <c r="AR250" s="215" t="s">
        <v>119</v>
      </c>
      <c r="AT250" s="215" t="s">
        <v>114</v>
      </c>
      <c r="AU250" s="215" t="s">
        <v>79</v>
      </c>
      <c r="AY250" s="17" t="s">
        <v>111</v>
      </c>
      <c r="BE250" s="216">
        <f>IF(N250="základní",J250,0)</f>
        <v>0</v>
      </c>
      <c r="BF250" s="216">
        <f>IF(N250="snížená",J250,0)</f>
        <v>0</v>
      </c>
      <c r="BG250" s="216">
        <f>IF(N250="zákl. přenesená",J250,0)</f>
        <v>0</v>
      </c>
      <c r="BH250" s="216">
        <f>IF(N250="sníž. přenesená",J250,0)</f>
        <v>0</v>
      </c>
      <c r="BI250" s="216">
        <f>IF(N250="nulová",J250,0)</f>
        <v>0</v>
      </c>
      <c r="BJ250" s="17" t="s">
        <v>77</v>
      </c>
      <c r="BK250" s="216">
        <f>ROUND(I250*H250,2)</f>
        <v>0</v>
      </c>
      <c r="BL250" s="17" t="s">
        <v>119</v>
      </c>
      <c r="BM250" s="215" t="s">
        <v>360</v>
      </c>
    </row>
    <row r="251" s="2" customFormat="1">
      <c r="A251" s="38"/>
      <c r="B251" s="39"/>
      <c r="C251" s="40"/>
      <c r="D251" s="217" t="s">
        <v>121</v>
      </c>
      <c r="E251" s="40"/>
      <c r="F251" s="218" t="s">
        <v>359</v>
      </c>
      <c r="G251" s="40"/>
      <c r="H251" s="40"/>
      <c r="I251" s="219"/>
      <c r="J251" s="40"/>
      <c r="K251" s="40"/>
      <c r="L251" s="44"/>
      <c r="M251" s="220"/>
      <c r="N251" s="221"/>
      <c r="O251" s="84"/>
      <c r="P251" s="84"/>
      <c r="Q251" s="84"/>
      <c r="R251" s="84"/>
      <c r="S251" s="84"/>
      <c r="T251" s="85"/>
      <c r="U251" s="38"/>
      <c r="V251" s="38"/>
      <c r="W251" s="38"/>
      <c r="X251" s="38"/>
      <c r="Y251" s="38"/>
      <c r="Z251" s="38"/>
      <c r="AA251" s="38"/>
      <c r="AB251" s="38"/>
      <c r="AC251" s="38"/>
      <c r="AD251" s="38"/>
      <c r="AE251" s="38"/>
      <c r="AT251" s="17" t="s">
        <v>121</v>
      </c>
      <c r="AU251" s="17" t="s">
        <v>79</v>
      </c>
    </row>
    <row r="252" s="2" customFormat="1">
      <c r="A252" s="38"/>
      <c r="B252" s="39"/>
      <c r="C252" s="40"/>
      <c r="D252" s="217" t="s">
        <v>122</v>
      </c>
      <c r="E252" s="40"/>
      <c r="F252" s="222" t="s">
        <v>301</v>
      </c>
      <c r="G252" s="40"/>
      <c r="H252" s="40"/>
      <c r="I252" s="219"/>
      <c r="J252" s="40"/>
      <c r="K252" s="40"/>
      <c r="L252" s="44"/>
      <c r="M252" s="220"/>
      <c r="N252" s="221"/>
      <c r="O252" s="84"/>
      <c r="P252" s="84"/>
      <c r="Q252" s="84"/>
      <c r="R252" s="84"/>
      <c r="S252" s="84"/>
      <c r="T252" s="85"/>
      <c r="U252" s="38"/>
      <c r="V252" s="38"/>
      <c r="W252" s="38"/>
      <c r="X252" s="38"/>
      <c r="Y252" s="38"/>
      <c r="Z252" s="38"/>
      <c r="AA252" s="38"/>
      <c r="AB252" s="38"/>
      <c r="AC252" s="38"/>
      <c r="AD252" s="38"/>
      <c r="AE252" s="38"/>
      <c r="AT252" s="17" t="s">
        <v>122</v>
      </c>
      <c r="AU252" s="17" t="s">
        <v>79</v>
      </c>
    </row>
    <row r="253" s="13" customFormat="1">
      <c r="A253" s="13"/>
      <c r="B253" s="233"/>
      <c r="C253" s="234"/>
      <c r="D253" s="217" t="s">
        <v>135</v>
      </c>
      <c r="E253" s="235" t="s">
        <v>19</v>
      </c>
      <c r="F253" s="236" t="s">
        <v>361</v>
      </c>
      <c r="G253" s="234"/>
      <c r="H253" s="237">
        <v>1896.864</v>
      </c>
      <c r="I253" s="238"/>
      <c r="J253" s="234"/>
      <c r="K253" s="234"/>
      <c r="L253" s="239"/>
      <c r="M253" s="240"/>
      <c r="N253" s="241"/>
      <c r="O253" s="241"/>
      <c r="P253" s="241"/>
      <c r="Q253" s="241"/>
      <c r="R253" s="241"/>
      <c r="S253" s="241"/>
      <c r="T253" s="242"/>
      <c r="U253" s="13"/>
      <c r="V253" s="13"/>
      <c r="W253" s="13"/>
      <c r="X253" s="13"/>
      <c r="Y253" s="13"/>
      <c r="Z253" s="13"/>
      <c r="AA253" s="13"/>
      <c r="AB253" s="13"/>
      <c r="AC253" s="13"/>
      <c r="AD253" s="13"/>
      <c r="AE253" s="13"/>
      <c r="AT253" s="243" t="s">
        <v>135</v>
      </c>
      <c r="AU253" s="243" t="s">
        <v>79</v>
      </c>
      <c r="AV253" s="13" t="s">
        <v>79</v>
      </c>
      <c r="AW253" s="13" t="s">
        <v>31</v>
      </c>
      <c r="AX253" s="13" t="s">
        <v>77</v>
      </c>
      <c r="AY253" s="243" t="s">
        <v>111</v>
      </c>
    </row>
    <row r="254" s="2" customFormat="1" ht="22.2" customHeight="1">
      <c r="A254" s="38"/>
      <c r="B254" s="39"/>
      <c r="C254" s="204" t="s">
        <v>362</v>
      </c>
      <c r="D254" s="204" t="s">
        <v>114</v>
      </c>
      <c r="E254" s="205" t="s">
        <v>363</v>
      </c>
      <c r="F254" s="206" t="s">
        <v>364</v>
      </c>
      <c r="G254" s="207" t="s">
        <v>157</v>
      </c>
      <c r="H254" s="208">
        <v>1084</v>
      </c>
      <c r="I254" s="209"/>
      <c r="J254" s="210">
        <f>ROUND(I254*H254,2)</f>
        <v>0</v>
      </c>
      <c r="K254" s="206" t="s">
        <v>118</v>
      </c>
      <c r="L254" s="44"/>
      <c r="M254" s="211" t="s">
        <v>19</v>
      </c>
      <c r="N254" s="212" t="s">
        <v>40</v>
      </c>
      <c r="O254" s="84"/>
      <c r="P254" s="213">
        <f>O254*H254</f>
        <v>0</v>
      </c>
      <c r="Q254" s="213">
        <v>0</v>
      </c>
      <c r="R254" s="213">
        <f>Q254*H254</f>
        <v>0</v>
      </c>
      <c r="S254" s="213">
        <v>0</v>
      </c>
      <c r="T254" s="214">
        <f>S254*H254</f>
        <v>0</v>
      </c>
      <c r="U254" s="38"/>
      <c r="V254" s="38"/>
      <c r="W254" s="38"/>
      <c r="X254" s="38"/>
      <c r="Y254" s="38"/>
      <c r="Z254" s="38"/>
      <c r="AA254" s="38"/>
      <c r="AB254" s="38"/>
      <c r="AC254" s="38"/>
      <c r="AD254" s="38"/>
      <c r="AE254" s="38"/>
      <c r="AR254" s="215" t="s">
        <v>119</v>
      </c>
      <c r="AT254" s="215" t="s">
        <v>114</v>
      </c>
      <c r="AU254" s="215" t="s">
        <v>79</v>
      </c>
      <c r="AY254" s="17" t="s">
        <v>111</v>
      </c>
      <c r="BE254" s="216">
        <f>IF(N254="základní",J254,0)</f>
        <v>0</v>
      </c>
      <c r="BF254" s="216">
        <f>IF(N254="snížená",J254,0)</f>
        <v>0</v>
      </c>
      <c r="BG254" s="216">
        <f>IF(N254="zákl. přenesená",J254,0)</f>
        <v>0</v>
      </c>
      <c r="BH254" s="216">
        <f>IF(N254="sníž. přenesená",J254,0)</f>
        <v>0</v>
      </c>
      <c r="BI254" s="216">
        <f>IF(N254="nulová",J254,0)</f>
        <v>0</v>
      </c>
      <c r="BJ254" s="17" t="s">
        <v>77</v>
      </c>
      <c r="BK254" s="216">
        <f>ROUND(I254*H254,2)</f>
        <v>0</v>
      </c>
      <c r="BL254" s="17" t="s">
        <v>119</v>
      </c>
      <c r="BM254" s="215" t="s">
        <v>365</v>
      </c>
    </row>
    <row r="255" s="2" customFormat="1">
      <c r="A255" s="38"/>
      <c r="B255" s="39"/>
      <c r="C255" s="40"/>
      <c r="D255" s="217" t="s">
        <v>121</v>
      </c>
      <c r="E255" s="40"/>
      <c r="F255" s="218" t="s">
        <v>364</v>
      </c>
      <c r="G255" s="40"/>
      <c r="H255" s="40"/>
      <c r="I255" s="219"/>
      <c r="J255" s="40"/>
      <c r="K255" s="40"/>
      <c r="L255" s="44"/>
      <c r="M255" s="220"/>
      <c r="N255" s="221"/>
      <c r="O255" s="84"/>
      <c r="P255" s="84"/>
      <c r="Q255" s="84"/>
      <c r="R255" s="84"/>
      <c r="S255" s="84"/>
      <c r="T255" s="85"/>
      <c r="U255" s="38"/>
      <c r="V255" s="38"/>
      <c r="W255" s="38"/>
      <c r="X255" s="38"/>
      <c r="Y255" s="38"/>
      <c r="Z255" s="38"/>
      <c r="AA255" s="38"/>
      <c r="AB255" s="38"/>
      <c r="AC255" s="38"/>
      <c r="AD255" s="38"/>
      <c r="AE255" s="38"/>
      <c r="AT255" s="17" t="s">
        <v>121</v>
      </c>
      <c r="AU255" s="17" t="s">
        <v>79</v>
      </c>
    </row>
    <row r="256" s="13" customFormat="1">
      <c r="A256" s="13"/>
      <c r="B256" s="233"/>
      <c r="C256" s="234"/>
      <c r="D256" s="217" t="s">
        <v>135</v>
      </c>
      <c r="E256" s="235" t="s">
        <v>19</v>
      </c>
      <c r="F256" s="236" t="s">
        <v>356</v>
      </c>
      <c r="G256" s="234"/>
      <c r="H256" s="237">
        <v>1084</v>
      </c>
      <c r="I256" s="238"/>
      <c r="J256" s="234"/>
      <c r="K256" s="234"/>
      <c r="L256" s="239"/>
      <c r="M256" s="240"/>
      <c r="N256" s="241"/>
      <c r="O256" s="241"/>
      <c r="P256" s="241"/>
      <c r="Q256" s="241"/>
      <c r="R256" s="241"/>
      <c r="S256" s="241"/>
      <c r="T256" s="242"/>
      <c r="U256" s="13"/>
      <c r="V256" s="13"/>
      <c r="W256" s="13"/>
      <c r="X256" s="13"/>
      <c r="Y256" s="13"/>
      <c r="Z256" s="13"/>
      <c r="AA256" s="13"/>
      <c r="AB256" s="13"/>
      <c r="AC256" s="13"/>
      <c r="AD256" s="13"/>
      <c r="AE256" s="13"/>
      <c r="AT256" s="243" t="s">
        <v>135</v>
      </c>
      <c r="AU256" s="243" t="s">
        <v>79</v>
      </c>
      <c r="AV256" s="13" t="s">
        <v>79</v>
      </c>
      <c r="AW256" s="13" t="s">
        <v>31</v>
      </c>
      <c r="AX256" s="13" t="s">
        <v>77</v>
      </c>
      <c r="AY256" s="243" t="s">
        <v>111</v>
      </c>
    </row>
    <row r="257" s="2" customFormat="1" ht="22.2" customHeight="1">
      <c r="A257" s="38"/>
      <c r="B257" s="39"/>
      <c r="C257" s="204" t="s">
        <v>366</v>
      </c>
      <c r="D257" s="204" t="s">
        <v>114</v>
      </c>
      <c r="E257" s="205" t="s">
        <v>367</v>
      </c>
      <c r="F257" s="206" t="s">
        <v>368</v>
      </c>
      <c r="G257" s="207" t="s">
        <v>157</v>
      </c>
      <c r="H257" s="208">
        <v>244.56800000000001</v>
      </c>
      <c r="I257" s="209"/>
      <c r="J257" s="210">
        <f>ROUND(I257*H257,2)</f>
        <v>0</v>
      </c>
      <c r="K257" s="206" t="s">
        <v>118</v>
      </c>
      <c r="L257" s="44"/>
      <c r="M257" s="211" t="s">
        <v>19</v>
      </c>
      <c r="N257" s="212" t="s">
        <v>40</v>
      </c>
      <c r="O257" s="84"/>
      <c r="P257" s="213">
        <f>O257*H257</f>
        <v>0</v>
      </c>
      <c r="Q257" s="213">
        <v>0</v>
      </c>
      <c r="R257" s="213">
        <f>Q257*H257</f>
        <v>0</v>
      </c>
      <c r="S257" s="213">
        <v>0</v>
      </c>
      <c r="T257" s="214">
        <f>S257*H257</f>
        <v>0</v>
      </c>
      <c r="U257" s="38"/>
      <c r="V257" s="38"/>
      <c r="W257" s="38"/>
      <c r="X257" s="38"/>
      <c r="Y257" s="38"/>
      <c r="Z257" s="38"/>
      <c r="AA257" s="38"/>
      <c r="AB257" s="38"/>
      <c r="AC257" s="38"/>
      <c r="AD257" s="38"/>
      <c r="AE257" s="38"/>
      <c r="AR257" s="215" t="s">
        <v>119</v>
      </c>
      <c r="AT257" s="215" t="s">
        <v>114</v>
      </c>
      <c r="AU257" s="215" t="s">
        <v>79</v>
      </c>
      <c r="AY257" s="17" t="s">
        <v>111</v>
      </c>
      <c r="BE257" s="216">
        <f>IF(N257="základní",J257,0)</f>
        <v>0</v>
      </c>
      <c r="BF257" s="216">
        <f>IF(N257="snížená",J257,0)</f>
        <v>0</v>
      </c>
      <c r="BG257" s="216">
        <f>IF(N257="zákl. přenesená",J257,0)</f>
        <v>0</v>
      </c>
      <c r="BH257" s="216">
        <f>IF(N257="sníž. přenesená",J257,0)</f>
        <v>0</v>
      </c>
      <c r="BI257" s="216">
        <f>IF(N257="nulová",J257,0)</f>
        <v>0</v>
      </c>
      <c r="BJ257" s="17" t="s">
        <v>77</v>
      </c>
      <c r="BK257" s="216">
        <f>ROUND(I257*H257,2)</f>
        <v>0</v>
      </c>
      <c r="BL257" s="17" t="s">
        <v>119</v>
      </c>
      <c r="BM257" s="215" t="s">
        <v>369</v>
      </c>
    </row>
    <row r="258" s="2" customFormat="1">
      <c r="A258" s="38"/>
      <c r="B258" s="39"/>
      <c r="C258" s="40"/>
      <c r="D258" s="217" t="s">
        <v>121</v>
      </c>
      <c r="E258" s="40"/>
      <c r="F258" s="218" t="s">
        <v>368</v>
      </c>
      <c r="G258" s="40"/>
      <c r="H258" s="40"/>
      <c r="I258" s="219"/>
      <c r="J258" s="40"/>
      <c r="K258" s="40"/>
      <c r="L258" s="44"/>
      <c r="M258" s="220"/>
      <c r="N258" s="221"/>
      <c r="O258" s="84"/>
      <c r="P258" s="84"/>
      <c r="Q258" s="84"/>
      <c r="R258" s="84"/>
      <c r="S258" s="84"/>
      <c r="T258" s="85"/>
      <c r="U258" s="38"/>
      <c r="V258" s="38"/>
      <c r="W258" s="38"/>
      <c r="X258" s="38"/>
      <c r="Y258" s="38"/>
      <c r="Z258" s="38"/>
      <c r="AA258" s="38"/>
      <c r="AB258" s="38"/>
      <c r="AC258" s="38"/>
      <c r="AD258" s="38"/>
      <c r="AE258" s="38"/>
      <c r="AT258" s="17" t="s">
        <v>121</v>
      </c>
      <c r="AU258" s="17" t="s">
        <v>79</v>
      </c>
    </row>
    <row r="259" s="2" customFormat="1">
      <c r="A259" s="38"/>
      <c r="B259" s="39"/>
      <c r="C259" s="40"/>
      <c r="D259" s="217" t="s">
        <v>122</v>
      </c>
      <c r="E259" s="40"/>
      <c r="F259" s="222" t="s">
        <v>340</v>
      </c>
      <c r="G259" s="40"/>
      <c r="H259" s="40"/>
      <c r="I259" s="219"/>
      <c r="J259" s="40"/>
      <c r="K259" s="40"/>
      <c r="L259" s="44"/>
      <c r="M259" s="220"/>
      <c r="N259" s="221"/>
      <c r="O259" s="84"/>
      <c r="P259" s="84"/>
      <c r="Q259" s="84"/>
      <c r="R259" s="84"/>
      <c r="S259" s="84"/>
      <c r="T259" s="85"/>
      <c r="U259" s="38"/>
      <c r="V259" s="38"/>
      <c r="W259" s="38"/>
      <c r="X259" s="38"/>
      <c r="Y259" s="38"/>
      <c r="Z259" s="38"/>
      <c r="AA259" s="38"/>
      <c r="AB259" s="38"/>
      <c r="AC259" s="38"/>
      <c r="AD259" s="38"/>
      <c r="AE259" s="38"/>
      <c r="AT259" s="17" t="s">
        <v>122</v>
      </c>
      <c r="AU259" s="17" t="s">
        <v>79</v>
      </c>
    </row>
    <row r="260" s="2" customFormat="1" ht="22.2" customHeight="1">
      <c r="A260" s="38"/>
      <c r="B260" s="39"/>
      <c r="C260" s="204" t="s">
        <v>370</v>
      </c>
      <c r="D260" s="204" t="s">
        <v>114</v>
      </c>
      <c r="E260" s="205" t="s">
        <v>371</v>
      </c>
      <c r="F260" s="206" t="s">
        <v>372</v>
      </c>
      <c r="G260" s="207" t="s">
        <v>157</v>
      </c>
      <c r="H260" s="208">
        <v>244.56800000000001</v>
      </c>
      <c r="I260" s="209"/>
      <c r="J260" s="210">
        <f>ROUND(I260*H260,2)</f>
        <v>0</v>
      </c>
      <c r="K260" s="206" t="s">
        <v>118</v>
      </c>
      <c r="L260" s="44"/>
      <c r="M260" s="211" t="s">
        <v>19</v>
      </c>
      <c r="N260" s="212" t="s">
        <v>40</v>
      </c>
      <c r="O260" s="84"/>
      <c r="P260" s="213">
        <f>O260*H260</f>
        <v>0</v>
      </c>
      <c r="Q260" s="213">
        <v>0</v>
      </c>
      <c r="R260" s="213">
        <f>Q260*H260</f>
        <v>0</v>
      </c>
      <c r="S260" s="213">
        <v>0</v>
      </c>
      <c r="T260" s="214">
        <f>S260*H260</f>
        <v>0</v>
      </c>
      <c r="U260" s="38"/>
      <c r="V260" s="38"/>
      <c r="W260" s="38"/>
      <c r="X260" s="38"/>
      <c r="Y260" s="38"/>
      <c r="Z260" s="38"/>
      <c r="AA260" s="38"/>
      <c r="AB260" s="38"/>
      <c r="AC260" s="38"/>
      <c r="AD260" s="38"/>
      <c r="AE260" s="38"/>
      <c r="AR260" s="215" t="s">
        <v>119</v>
      </c>
      <c r="AT260" s="215" t="s">
        <v>114</v>
      </c>
      <c r="AU260" s="215" t="s">
        <v>79</v>
      </c>
      <c r="AY260" s="17" t="s">
        <v>111</v>
      </c>
      <c r="BE260" s="216">
        <f>IF(N260="základní",J260,0)</f>
        <v>0</v>
      </c>
      <c r="BF260" s="216">
        <f>IF(N260="snížená",J260,0)</f>
        <v>0</v>
      </c>
      <c r="BG260" s="216">
        <f>IF(N260="zákl. přenesená",J260,0)</f>
        <v>0</v>
      </c>
      <c r="BH260" s="216">
        <f>IF(N260="sníž. přenesená",J260,0)</f>
        <v>0</v>
      </c>
      <c r="BI260" s="216">
        <f>IF(N260="nulová",J260,0)</f>
        <v>0</v>
      </c>
      <c r="BJ260" s="17" t="s">
        <v>77</v>
      </c>
      <c r="BK260" s="216">
        <f>ROUND(I260*H260,2)</f>
        <v>0</v>
      </c>
      <c r="BL260" s="17" t="s">
        <v>119</v>
      </c>
      <c r="BM260" s="215" t="s">
        <v>373</v>
      </c>
    </row>
    <row r="261" s="2" customFormat="1">
      <c r="A261" s="38"/>
      <c r="B261" s="39"/>
      <c r="C261" s="40"/>
      <c r="D261" s="217" t="s">
        <v>121</v>
      </c>
      <c r="E261" s="40"/>
      <c r="F261" s="218" t="s">
        <v>372</v>
      </c>
      <c r="G261" s="40"/>
      <c r="H261" s="40"/>
      <c r="I261" s="219"/>
      <c r="J261" s="40"/>
      <c r="K261" s="40"/>
      <c r="L261" s="44"/>
      <c r="M261" s="220"/>
      <c r="N261" s="221"/>
      <c r="O261" s="84"/>
      <c r="P261" s="84"/>
      <c r="Q261" s="84"/>
      <c r="R261" s="84"/>
      <c r="S261" s="84"/>
      <c r="T261" s="85"/>
      <c r="U261" s="38"/>
      <c r="V261" s="38"/>
      <c r="W261" s="38"/>
      <c r="X261" s="38"/>
      <c r="Y261" s="38"/>
      <c r="Z261" s="38"/>
      <c r="AA261" s="38"/>
      <c r="AB261" s="38"/>
      <c r="AC261" s="38"/>
      <c r="AD261" s="38"/>
      <c r="AE261" s="38"/>
      <c r="AT261" s="17" t="s">
        <v>121</v>
      </c>
      <c r="AU261" s="17" t="s">
        <v>79</v>
      </c>
    </row>
    <row r="262" s="2" customFormat="1">
      <c r="A262" s="38"/>
      <c r="B262" s="39"/>
      <c r="C262" s="40"/>
      <c r="D262" s="217" t="s">
        <v>122</v>
      </c>
      <c r="E262" s="40"/>
      <c r="F262" s="222" t="s">
        <v>340</v>
      </c>
      <c r="G262" s="40"/>
      <c r="H262" s="40"/>
      <c r="I262" s="219"/>
      <c r="J262" s="40"/>
      <c r="K262" s="40"/>
      <c r="L262" s="44"/>
      <c r="M262" s="220"/>
      <c r="N262" s="221"/>
      <c r="O262" s="84"/>
      <c r="P262" s="84"/>
      <c r="Q262" s="84"/>
      <c r="R262" s="84"/>
      <c r="S262" s="84"/>
      <c r="T262" s="85"/>
      <c r="U262" s="38"/>
      <c r="V262" s="38"/>
      <c r="W262" s="38"/>
      <c r="X262" s="38"/>
      <c r="Y262" s="38"/>
      <c r="Z262" s="38"/>
      <c r="AA262" s="38"/>
      <c r="AB262" s="38"/>
      <c r="AC262" s="38"/>
      <c r="AD262" s="38"/>
      <c r="AE262" s="38"/>
      <c r="AT262" s="17" t="s">
        <v>122</v>
      </c>
      <c r="AU262" s="17" t="s">
        <v>79</v>
      </c>
    </row>
    <row r="263" s="2" customFormat="1" ht="22.2" customHeight="1">
      <c r="A263" s="38"/>
      <c r="B263" s="39"/>
      <c r="C263" s="204" t="s">
        <v>374</v>
      </c>
      <c r="D263" s="204" t="s">
        <v>114</v>
      </c>
      <c r="E263" s="205" t="s">
        <v>375</v>
      </c>
      <c r="F263" s="206" t="s">
        <v>376</v>
      </c>
      <c r="G263" s="207" t="s">
        <v>157</v>
      </c>
      <c r="H263" s="208">
        <v>18</v>
      </c>
      <c r="I263" s="209"/>
      <c r="J263" s="210">
        <f>ROUND(I263*H263,2)</f>
        <v>0</v>
      </c>
      <c r="K263" s="206" t="s">
        <v>118</v>
      </c>
      <c r="L263" s="44"/>
      <c r="M263" s="211" t="s">
        <v>19</v>
      </c>
      <c r="N263" s="212" t="s">
        <v>40</v>
      </c>
      <c r="O263" s="84"/>
      <c r="P263" s="213">
        <f>O263*H263</f>
        <v>0</v>
      </c>
      <c r="Q263" s="213">
        <v>0</v>
      </c>
      <c r="R263" s="213">
        <f>Q263*H263</f>
        <v>0</v>
      </c>
      <c r="S263" s="213">
        <v>0</v>
      </c>
      <c r="T263" s="214">
        <f>S263*H263</f>
        <v>0</v>
      </c>
      <c r="U263" s="38"/>
      <c r="V263" s="38"/>
      <c r="W263" s="38"/>
      <c r="X263" s="38"/>
      <c r="Y263" s="38"/>
      <c r="Z263" s="38"/>
      <c r="AA263" s="38"/>
      <c r="AB263" s="38"/>
      <c r="AC263" s="38"/>
      <c r="AD263" s="38"/>
      <c r="AE263" s="38"/>
      <c r="AR263" s="215" t="s">
        <v>119</v>
      </c>
      <c r="AT263" s="215" t="s">
        <v>114</v>
      </c>
      <c r="AU263" s="215" t="s">
        <v>79</v>
      </c>
      <c r="AY263" s="17" t="s">
        <v>111</v>
      </c>
      <c r="BE263" s="216">
        <f>IF(N263="základní",J263,0)</f>
        <v>0</v>
      </c>
      <c r="BF263" s="216">
        <f>IF(N263="snížená",J263,0)</f>
        <v>0</v>
      </c>
      <c r="BG263" s="216">
        <f>IF(N263="zákl. přenesená",J263,0)</f>
        <v>0</v>
      </c>
      <c r="BH263" s="216">
        <f>IF(N263="sníž. přenesená",J263,0)</f>
        <v>0</v>
      </c>
      <c r="BI263" s="216">
        <f>IF(N263="nulová",J263,0)</f>
        <v>0</v>
      </c>
      <c r="BJ263" s="17" t="s">
        <v>77</v>
      </c>
      <c r="BK263" s="216">
        <f>ROUND(I263*H263,2)</f>
        <v>0</v>
      </c>
      <c r="BL263" s="17" t="s">
        <v>119</v>
      </c>
      <c r="BM263" s="215" t="s">
        <v>377</v>
      </c>
    </row>
    <row r="264" s="2" customFormat="1">
      <c r="A264" s="38"/>
      <c r="B264" s="39"/>
      <c r="C264" s="40"/>
      <c r="D264" s="217" t="s">
        <v>121</v>
      </c>
      <c r="E264" s="40"/>
      <c r="F264" s="218" t="s">
        <v>376</v>
      </c>
      <c r="G264" s="40"/>
      <c r="H264" s="40"/>
      <c r="I264" s="219"/>
      <c r="J264" s="40"/>
      <c r="K264" s="40"/>
      <c r="L264" s="44"/>
      <c r="M264" s="220"/>
      <c r="N264" s="221"/>
      <c r="O264" s="84"/>
      <c r="P264" s="84"/>
      <c r="Q264" s="84"/>
      <c r="R264" s="84"/>
      <c r="S264" s="84"/>
      <c r="T264" s="85"/>
      <c r="U264" s="38"/>
      <c r="V264" s="38"/>
      <c r="W264" s="38"/>
      <c r="X264" s="38"/>
      <c r="Y264" s="38"/>
      <c r="Z264" s="38"/>
      <c r="AA264" s="38"/>
      <c r="AB264" s="38"/>
      <c r="AC264" s="38"/>
      <c r="AD264" s="38"/>
      <c r="AE264" s="38"/>
      <c r="AT264" s="17" t="s">
        <v>121</v>
      </c>
      <c r="AU264" s="17" t="s">
        <v>79</v>
      </c>
    </row>
    <row r="265" s="2" customFormat="1">
      <c r="A265" s="38"/>
      <c r="B265" s="39"/>
      <c r="C265" s="40"/>
      <c r="D265" s="217" t="s">
        <v>122</v>
      </c>
      <c r="E265" s="40"/>
      <c r="F265" s="222" t="s">
        <v>378</v>
      </c>
      <c r="G265" s="40"/>
      <c r="H265" s="40"/>
      <c r="I265" s="219"/>
      <c r="J265" s="40"/>
      <c r="K265" s="40"/>
      <c r="L265" s="44"/>
      <c r="M265" s="220"/>
      <c r="N265" s="221"/>
      <c r="O265" s="84"/>
      <c r="P265" s="84"/>
      <c r="Q265" s="84"/>
      <c r="R265" s="84"/>
      <c r="S265" s="84"/>
      <c r="T265" s="85"/>
      <c r="U265" s="38"/>
      <c r="V265" s="38"/>
      <c r="W265" s="38"/>
      <c r="X265" s="38"/>
      <c r="Y265" s="38"/>
      <c r="Z265" s="38"/>
      <c r="AA265" s="38"/>
      <c r="AB265" s="38"/>
      <c r="AC265" s="38"/>
      <c r="AD265" s="38"/>
      <c r="AE265" s="38"/>
      <c r="AT265" s="17" t="s">
        <v>122</v>
      </c>
      <c r="AU265" s="17" t="s">
        <v>79</v>
      </c>
    </row>
    <row r="266" s="13" customFormat="1">
      <c r="A266" s="13"/>
      <c r="B266" s="233"/>
      <c r="C266" s="234"/>
      <c r="D266" s="217" t="s">
        <v>135</v>
      </c>
      <c r="E266" s="235" t="s">
        <v>19</v>
      </c>
      <c r="F266" s="236" t="s">
        <v>379</v>
      </c>
      <c r="G266" s="234"/>
      <c r="H266" s="237">
        <v>18</v>
      </c>
      <c r="I266" s="238"/>
      <c r="J266" s="234"/>
      <c r="K266" s="234"/>
      <c r="L266" s="239"/>
      <c r="M266" s="240"/>
      <c r="N266" s="241"/>
      <c r="O266" s="241"/>
      <c r="P266" s="241"/>
      <c r="Q266" s="241"/>
      <c r="R266" s="241"/>
      <c r="S266" s="241"/>
      <c r="T266" s="242"/>
      <c r="U266" s="13"/>
      <c r="V266" s="13"/>
      <c r="W266" s="13"/>
      <c r="X266" s="13"/>
      <c r="Y266" s="13"/>
      <c r="Z266" s="13"/>
      <c r="AA266" s="13"/>
      <c r="AB266" s="13"/>
      <c r="AC266" s="13"/>
      <c r="AD266" s="13"/>
      <c r="AE266" s="13"/>
      <c r="AT266" s="243" t="s">
        <v>135</v>
      </c>
      <c r="AU266" s="243" t="s">
        <v>79</v>
      </c>
      <c r="AV266" s="13" t="s">
        <v>79</v>
      </c>
      <c r="AW266" s="13" t="s">
        <v>31</v>
      </c>
      <c r="AX266" s="13" t="s">
        <v>77</v>
      </c>
      <c r="AY266" s="243" t="s">
        <v>111</v>
      </c>
    </row>
    <row r="267" s="2" customFormat="1" ht="34.8" customHeight="1">
      <c r="A267" s="38"/>
      <c r="B267" s="39"/>
      <c r="C267" s="204" t="s">
        <v>380</v>
      </c>
      <c r="D267" s="204" t="s">
        <v>114</v>
      </c>
      <c r="E267" s="205" t="s">
        <v>381</v>
      </c>
      <c r="F267" s="206" t="s">
        <v>382</v>
      </c>
      <c r="G267" s="207" t="s">
        <v>179</v>
      </c>
      <c r="H267" s="208">
        <v>2</v>
      </c>
      <c r="I267" s="209"/>
      <c r="J267" s="210">
        <f>ROUND(I267*H267,2)</f>
        <v>0</v>
      </c>
      <c r="K267" s="206" t="s">
        <v>118</v>
      </c>
      <c r="L267" s="44"/>
      <c r="M267" s="211" t="s">
        <v>19</v>
      </c>
      <c r="N267" s="212" t="s">
        <v>40</v>
      </c>
      <c r="O267" s="84"/>
      <c r="P267" s="213">
        <f>O267*H267</f>
        <v>0</v>
      </c>
      <c r="Q267" s="213">
        <v>0</v>
      </c>
      <c r="R267" s="213">
        <f>Q267*H267</f>
        <v>0</v>
      </c>
      <c r="S267" s="213">
        <v>0</v>
      </c>
      <c r="T267" s="214">
        <f>S267*H267</f>
        <v>0</v>
      </c>
      <c r="U267" s="38"/>
      <c r="V267" s="38"/>
      <c r="W267" s="38"/>
      <c r="X267" s="38"/>
      <c r="Y267" s="38"/>
      <c r="Z267" s="38"/>
      <c r="AA267" s="38"/>
      <c r="AB267" s="38"/>
      <c r="AC267" s="38"/>
      <c r="AD267" s="38"/>
      <c r="AE267" s="38"/>
      <c r="AR267" s="215" t="s">
        <v>119</v>
      </c>
      <c r="AT267" s="215" t="s">
        <v>114</v>
      </c>
      <c r="AU267" s="215" t="s">
        <v>79</v>
      </c>
      <c r="AY267" s="17" t="s">
        <v>111</v>
      </c>
      <c r="BE267" s="216">
        <f>IF(N267="základní",J267,0)</f>
        <v>0</v>
      </c>
      <c r="BF267" s="216">
        <f>IF(N267="snížená",J267,0)</f>
        <v>0</v>
      </c>
      <c r="BG267" s="216">
        <f>IF(N267="zákl. přenesená",J267,0)</f>
        <v>0</v>
      </c>
      <c r="BH267" s="216">
        <f>IF(N267="sníž. přenesená",J267,0)</f>
        <v>0</v>
      </c>
      <c r="BI267" s="216">
        <f>IF(N267="nulová",J267,0)</f>
        <v>0</v>
      </c>
      <c r="BJ267" s="17" t="s">
        <v>77</v>
      </c>
      <c r="BK267" s="216">
        <f>ROUND(I267*H267,2)</f>
        <v>0</v>
      </c>
      <c r="BL267" s="17" t="s">
        <v>119</v>
      </c>
      <c r="BM267" s="215" t="s">
        <v>383</v>
      </c>
    </row>
    <row r="268" s="2" customFormat="1">
      <c r="A268" s="38"/>
      <c r="B268" s="39"/>
      <c r="C268" s="40"/>
      <c r="D268" s="217" t="s">
        <v>121</v>
      </c>
      <c r="E268" s="40"/>
      <c r="F268" s="218" t="s">
        <v>382</v>
      </c>
      <c r="G268" s="40"/>
      <c r="H268" s="40"/>
      <c r="I268" s="219"/>
      <c r="J268" s="40"/>
      <c r="K268" s="40"/>
      <c r="L268" s="44"/>
      <c r="M268" s="220"/>
      <c r="N268" s="221"/>
      <c r="O268" s="84"/>
      <c r="P268" s="84"/>
      <c r="Q268" s="84"/>
      <c r="R268" s="84"/>
      <c r="S268" s="84"/>
      <c r="T268" s="85"/>
      <c r="U268" s="38"/>
      <c r="V268" s="38"/>
      <c r="W268" s="38"/>
      <c r="X268" s="38"/>
      <c r="Y268" s="38"/>
      <c r="Z268" s="38"/>
      <c r="AA268" s="38"/>
      <c r="AB268" s="38"/>
      <c r="AC268" s="38"/>
      <c r="AD268" s="38"/>
      <c r="AE268" s="38"/>
      <c r="AT268" s="17" t="s">
        <v>121</v>
      </c>
      <c r="AU268" s="17" t="s">
        <v>79</v>
      </c>
    </row>
    <row r="269" s="2" customFormat="1" ht="13.8" customHeight="1">
      <c r="A269" s="38"/>
      <c r="B269" s="39"/>
      <c r="C269" s="204" t="s">
        <v>384</v>
      </c>
      <c r="D269" s="204" t="s">
        <v>114</v>
      </c>
      <c r="E269" s="205" t="s">
        <v>385</v>
      </c>
      <c r="F269" s="206" t="s">
        <v>386</v>
      </c>
      <c r="G269" s="207" t="s">
        <v>179</v>
      </c>
      <c r="H269" s="208">
        <v>43</v>
      </c>
      <c r="I269" s="209"/>
      <c r="J269" s="210">
        <f>ROUND(I269*H269,2)</f>
        <v>0</v>
      </c>
      <c r="K269" s="206" t="s">
        <v>118</v>
      </c>
      <c r="L269" s="44"/>
      <c r="M269" s="211" t="s">
        <v>19</v>
      </c>
      <c r="N269" s="212" t="s">
        <v>40</v>
      </c>
      <c r="O269" s="84"/>
      <c r="P269" s="213">
        <f>O269*H269</f>
        <v>0</v>
      </c>
      <c r="Q269" s="213">
        <v>0</v>
      </c>
      <c r="R269" s="213">
        <f>Q269*H269</f>
        <v>0</v>
      </c>
      <c r="S269" s="213">
        <v>0</v>
      </c>
      <c r="T269" s="214">
        <f>S269*H269</f>
        <v>0</v>
      </c>
      <c r="U269" s="38"/>
      <c r="V269" s="38"/>
      <c r="W269" s="38"/>
      <c r="X269" s="38"/>
      <c r="Y269" s="38"/>
      <c r="Z269" s="38"/>
      <c r="AA269" s="38"/>
      <c r="AB269" s="38"/>
      <c r="AC269" s="38"/>
      <c r="AD269" s="38"/>
      <c r="AE269" s="38"/>
      <c r="AR269" s="215" t="s">
        <v>119</v>
      </c>
      <c r="AT269" s="215" t="s">
        <v>114</v>
      </c>
      <c r="AU269" s="215" t="s">
        <v>79</v>
      </c>
      <c r="AY269" s="17" t="s">
        <v>111</v>
      </c>
      <c r="BE269" s="216">
        <f>IF(N269="základní",J269,0)</f>
        <v>0</v>
      </c>
      <c r="BF269" s="216">
        <f>IF(N269="snížená",J269,0)</f>
        <v>0</v>
      </c>
      <c r="BG269" s="216">
        <f>IF(N269="zákl. přenesená",J269,0)</f>
        <v>0</v>
      </c>
      <c r="BH269" s="216">
        <f>IF(N269="sníž. přenesená",J269,0)</f>
        <v>0</v>
      </c>
      <c r="BI269" s="216">
        <f>IF(N269="nulová",J269,0)</f>
        <v>0</v>
      </c>
      <c r="BJ269" s="17" t="s">
        <v>77</v>
      </c>
      <c r="BK269" s="216">
        <f>ROUND(I269*H269,2)</f>
        <v>0</v>
      </c>
      <c r="BL269" s="17" t="s">
        <v>119</v>
      </c>
      <c r="BM269" s="215" t="s">
        <v>387</v>
      </c>
    </row>
    <row r="270" s="2" customFormat="1">
      <c r="A270" s="38"/>
      <c r="B270" s="39"/>
      <c r="C270" s="40"/>
      <c r="D270" s="217" t="s">
        <v>121</v>
      </c>
      <c r="E270" s="40"/>
      <c r="F270" s="218" t="s">
        <v>386</v>
      </c>
      <c r="G270" s="40"/>
      <c r="H270" s="40"/>
      <c r="I270" s="219"/>
      <c r="J270" s="40"/>
      <c r="K270" s="40"/>
      <c r="L270" s="44"/>
      <c r="M270" s="220"/>
      <c r="N270" s="221"/>
      <c r="O270" s="84"/>
      <c r="P270" s="84"/>
      <c r="Q270" s="84"/>
      <c r="R270" s="84"/>
      <c r="S270" s="84"/>
      <c r="T270" s="85"/>
      <c r="U270" s="38"/>
      <c r="V270" s="38"/>
      <c r="W270" s="38"/>
      <c r="X270" s="38"/>
      <c r="Y270" s="38"/>
      <c r="Z270" s="38"/>
      <c r="AA270" s="38"/>
      <c r="AB270" s="38"/>
      <c r="AC270" s="38"/>
      <c r="AD270" s="38"/>
      <c r="AE270" s="38"/>
      <c r="AT270" s="17" t="s">
        <v>121</v>
      </c>
      <c r="AU270" s="17" t="s">
        <v>79</v>
      </c>
    </row>
    <row r="271" s="2" customFormat="1" ht="13.8" customHeight="1">
      <c r="A271" s="38"/>
      <c r="B271" s="39"/>
      <c r="C271" s="223" t="s">
        <v>388</v>
      </c>
      <c r="D271" s="223" t="s">
        <v>129</v>
      </c>
      <c r="E271" s="224" t="s">
        <v>389</v>
      </c>
      <c r="F271" s="225" t="s">
        <v>390</v>
      </c>
      <c r="G271" s="226" t="s">
        <v>179</v>
      </c>
      <c r="H271" s="227">
        <v>43</v>
      </c>
      <c r="I271" s="228"/>
      <c r="J271" s="229">
        <f>ROUND(I271*H271,2)</f>
        <v>0</v>
      </c>
      <c r="K271" s="225" t="s">
        <v>118</v>
      </c>
      <c r="L271" s="230"/>
      <c r="M271" s="231" t="s">
        <v>19</v>
      </c>
      <c r="N271" s="232" t="s">
        <v>40</v>
      </c>
      <c r="O271" s="84"/>
      <c r="P271" s="213">
        <f>O271*H271</f>
        <v>0</v>
      </c>
      <c r="Q271" s="213">
        <v>0.010030000000000001</v>
      </c>
      <c r="R271" s="213">
        <f>Q271*H271</f>
        <v>0.43129000000000001</v>
      </c>
      <c r="S271" s="213">
        <v>0</v>
      </c>
      <c r="T271" s="214">
        <f>S271*H271</f>
        <v>0</v>
      </c>
      <c r="U271" s="38"/>
      <c r="V271" s="38"/>
      <c r="W271" s="38"/>
      <c r="X271" s="38"/>
      <c r="Y271" s="38"/>
      <c r="Z271" s="38"/>
      <c r="AA271" s="38"/>
      <c r="AB271" s="38"/>
      <c r="AC271" s="38"/>
      <c r="AD271" s="38"/>
      <c r="AE271" s="38"/>
      <c r="AR271" s="215" t="s">
        <v>133</v>
      </c>
      <c r="AT271" s="215" t="s">
        <v>129</v>
      </c>
      <c r="AU271" s="215" t="s">
        <v>79</v>
      </c>
      <c r="AY271" s="17" t="s">
        <v>111</v>
      </c>
      <c r="BE271" s="216">
        <f>IF(N271="základní",J271,0)</f>
        <v>0</v>
      </c>
      <c r="BF271" s="216">
        <f>IF(N271="snížená",J271,0)</f>
        <v>0</v>
      </c>
      <c r="BG271" s="216">
        <f>IF(N271="zákl. přenesená",J271,0)</f>
        <v>0</v>
      </c>
      <c r="BH271" s="216">
        <f>IF(N271="sníž. přenesená",J271,0)</f>
        <v>0</v>
      </c>
      <c r="BI271" s="216">
        <f>IF(N271="nulová",J271,0)</f>
        <v>0</v>
      </c>
      <c r="BJ271" s="17" t="s">
        <v>77</v>
      </c>
      <c r="BK271" s="216">
        <f>ROUND(I271*H271,2)</f>
        <v>0</v>
      </c>
      <c r="BL271" s="17" t="s">
        <v>119</v>
      </c>
      <c r="BM271" s="215" t="s">
        <v>391</v>
      </c>
    </row>
    <row r="272" s="2" customFormat="1">
      <c r="A272" s="38"/>
      <c r="B272" s="39"/>
      <c r="C272" s="40"/>
      <c r="D272" s="217" t="s">
        <v>121</v>
      </c>
      <c r="E272" s="40"/>
      <c r="F272" s="218" t="s">
        <v>390</v>
      </c>
      <c r="G272" s="40"/>
      <c r="H272" s="40"/>
      <c r="I272" s="219"/>
      <c r="J272" s="40"/>
      <c r="K272" s="40"/>
      <c r="L272" s="44"/>
      <c r="M272" s="220"/>
      <c r="N272" s="221"/>
      <c r="O272" s="84"/>
      <c r="P272" s="84"/>
      <c r="Q272" s="84"/>
      <c r="R272" s="84"/>
      <c r="S272" s="84"/>
      <c r="T272" s="85"/>
      <c r="U272" s="38"/>
      <c r="V272" s="38"/>
      <c r="W272" s="38"/>
      <c r="X272" s="38"/>
      <c r="Y272" s="38"/>
      <c r="Z272" s="38"/>
      <c r="AA272" s="38"/>
      <c r="AB272" s="38"/>
      <c r="AC272" s="38"/>
      <c r="AD272" s="38"/>
      <c r="AE272" s="38"/>
      <c r="AT272" s="17" t="s">
        <v>121</v>
      </c>
      <c r="AU272" s="17" t="s">
        <v>79</v>
      </c>
    </row>
    <row r="273" s="2" customFormat="1" ht="13.8" customHeight="1">
      <c r="A273" s="38"/>
      <c r="B273" s="39"/>
      <c r="C273" s="204" t="s">
        <v>392</v>
      </c>
      <c r="D273" s="204" t="s">
        <v>114</v>
      </c>
      <c r="E273" s="205" t="s">
        <v>393</v>
      </c>
      <c r="F273" s="206" t="s">
        <v>394</v>
      </c>
      <c r="G273" s="207" t="s">
        <v>179</v>
      </c>
      <c r="H273" s="208">
        <v>20</v>
      </c>
      <c r="I273" s="209"/>
      <c r="J273" s="210">
        <f>ROUND(I273*H273,2)</f>
        <v>0</v>
      </c>
      <c r="K273" s="206" t="s">
        <v>118</v>
      </c>
      <c r="L273" s="44"/>
      <c r="M273" s="211" t="s">
        <v>19</v>
      </c>
      <c r="N273" s="212" t="s">
        <v>40</v>
      </c>
      <c r="O273" s="84"/>
      <c r="P273" s="213">
        <f>O273*H273</f>
        <v>0</v>
      </c>
      <c r="Q273" s="213">
        <v>0</v>
      </c>
      <c r="R273" s="213">
        <f>Q273*H273</f>
        <v>0</v>
      </c>
      <c r="S273" s="213">
        <v>0</v>
      </c>
      <c r="T273" s="214">
        <f>S273*H273</f>
        <v>0</v>
      </c>
      <c r="U273" s="38"/>
      <c r="V273" s="38"/>
      <c r="W273" s="38"/>
      <c r="X273" s="38"/>
      <c r="Y273" s="38"/>
      <c r="Z273" s="38"/>
      <c r="AA273" s="38"/>
      <c r="AB273" s="38"/>
      <c r="AC273" s="38"/>
      <c r="AD273" s="38"/>
      <c r="AE273" s="38"/>
      <c r="AR273" s="215" t="s">
        <v>119</v>
      </c>
      <c r="AT273" s="215" t="s">
        <v>114</v>
      </c>
      <c r="AU273" s="215" t="s">
        <v>79</v>
      </c>
      <c r="AY273" s="17" t="s">
        <v>111</v>
      </c>
      <c r="BE273" s="216">
        <f>IF(N273="základní",J273,0)</f>
        <v>0</v>
      </c>
      <c r="BF273" s="216">
        <f>IF(N273="snížená",J273,0)</f>
        <v>0</v>
      </c>
      <c r="BG273" s="216">
        <f>IF(N273="zákl. přenesená",J273,0)</f>
        <v>0</v>
      </c>
      <c r="BH273" s="216">
        <f>IF(N273="sníž. přenesená",J273,0)</f>
        <v>0</v>
      </c>
      <c r="BI273" s="216">
        <f>IF(N273="nulová",J273,0)</f>
        <v>0</v>
      </c>
      <c r="BJ273" s="17" t="s">
        <v>77</v>
      </c>
      <c r="BK273" s="216">
        <f>ROUND(I273*H273,2)</f>
        <v>0</v>
      </c>
      <c r="BL273" s="17" t="s">
        <v>119</v>
      </c>
      <c r="BM273" s="215" t="s">
        <v>395</v>
      </c>
    </row>
    <row r="274" s="2" customFormat="1">
      <c r="A274" s="38"/>
      <c r="B274" s="39"/>
      <c r="C274" s="40"/>
      <c r="D274" s="217" t="s">
        <v>121</v>
      </c>
      <c r="E274" s="40"/>
      <c r="F274" s="218" t="s">
        <v>394</v>
      </c>
      <c r="G274" s="40"/>
      <c r="H274" s="40"/>
      <c r="I274" s="219"/>
      <c r="J274" s="40"/>
      <c r="K274" s="40"/>
      <c r="L274" s="44"/>
      <c r="M274" s="220"/>
      <c r="N274" s="221"/>
      <c r="O274" s="84"/>
      <c r="P274" s="84"/>
      <c r="Q274" s="84"/>
      <c r="R274" s="84"/>
      <c r="S274" s="84"/>
      <c r="T274" s="85"/>
      <c r="U274" s="38"/>
      <c r="V274" s="38"/>
      <c r="W274" s="38"/>
      <c r="X274" s="38"/>
      <c r="Y274" s="38"/>
      <c r="Z274" s="38"/>
      <c r="AA274" s="38"/>
      <c r="AB274" s="38"/>
      <c r="AC274" s="38"/>
      <c r="AD274" s="38"/>
      <c r="AE274" s="38"/>
      <c r="AT274" s="17" t="s">
        <v>121</v>
      </c>
      <c r="AU274" s="17" t="s">
        <v>79</v>
      </c>
    </row>
    <row r="275" s="13" customFormat="1">
      <c r="A275" s="13"/>
      <c r="B275" s="233"/>
      <c r="C275" s="234"/>
      <c r="D275" s="217" t="s">
        <v>135</v>
      </c>
      <c r="E275" s="235" t="s">
        <v>19</v>
      </c>
      <c r="F275" s="236" t="s">
        <v>396</v>
      </c>
      <c r="G275" s="234"/>
      <c r="H275" s="237">
        <v>20</v>
      </c>
      <c r="I275" s="238"/>
      <c r="J275" s="234"/>
      <c r="K275" s="234"/>
      <c r="L275" s="239"/>
      <c r="M275" s="240"/>
      <c r="N275" s="241"/>
      <c r="O275" s="241"/>
      <c r="P275" s="241"/>
      <c r="Q275" s="241"/>
      <c r="R275" s="241"/>
      <c r="S275" s="241"/>
      <c r="T275" s="242"/>
      <c r="U275" s="13"/>
      <c r="V275" s="13"/>
      <c r="W275" s="13"/>
      <c r="X275" s="13"/>
      <c r="Y275" s="13"/>
      <c r="Z275" s="13"/>
      <c r="AA275" s="13"/>
      <c r="AB275" s="13"/>
      <c r="AC275" s="13"/>
      <c r="AD275" s="13"/>
      <c r="AE275" s="13"/>
      <c r="AT275" s="243" t="s">
        <v>135</v>
      </c>
      <c r="AU275" s="243" t="s">
        <v>79</v>
      </c>
      <c r="AV275" s="13" t="s">
        <v>79</v>
      </c>
      <c r="AW275" s="13" t="s">
        <v>31</v>
      </c>
      <c r="AX275" s="13" t="s">
        <v>77</v>
      </c>
      <c r="AY275" s="243" t="s">
        <v>111</v>
      </c>
    </row>
    <row r="276" s="2" customFormat="1" ht="13.8" customHeight="1">
      <c r="A276" s="38"/>
      <c r="B276" s="39"/>
      <c r="C276" s="223" t="s">
        <v>397</v>
      </c>
      <c r="D276" s="223" t="s">
        <v>129</v>
      </c>
      <c r="E276" s="224" t="s">
        <v>398</v>
      </c>
      <c r="F276" s="225" t="s">
        <v>399</v>
      </c>
      <c r="G276" s="226" t="s">
        <v>179</v>
      </c>
      <c r="H276" s="227">
        <v>2</v>
      </c>
      <c r="I276" s="228"/>
      <c r="J276" s="229">
        <f>ROUND(I276*H276,2)</f>
        <v>0</v>
      </c>
      <c r="K276" s="225" t="s">
        <v>118</v>
      </c>
      <c r="L276" s="230"/>
      <c r="M276" s="231" t="s">
        <v>19</v>
      </c>
      <c r="N276" s="232" t="s">
        <v>40</v>
      </c>
      <c r="O276" s="84"/>
      <c r="P276" s="213">
        <f>O276*H276</f>
        <v>0</v>
      </c>
      <c r="Q276" s="213">
        <v>0.0013699999999999999</v>
      </c>
      <c r="R276" s="213">
        <f>Q276*H276</f>
        <v>0.0027399999999999998</v>
      </c>
      <c r="S276" s="213">
        <v>0</v>
      </c>
      <c r="T276" s="214">
        <f>S276*H276</f>
        <v>0</v>
      </c>
      <c r="U276" s="38"/>
      <c r="V276" s="38"/>
      <c r="W276" s="38"/>
      <c r="X276" s="38"/>
      <c r="Y276" s="38"/>
      <c r="Z276" s="38"/>
      <c r="AA276" s="38"/>
      <c r="AB276" s="38"/>
      <c r="AC276" s="38"/>
      <c r="AD276" s="38"/>
      <c r="AE276" s="38"/>
      <c r="AR276" s="215" t="s">
        <v>133</v>
      </c>
      <c r="AT276" s="215" t="s">
        <v>129</v>
      </c>
      <c r="AU276" s="215" t="s">
        <v>79</v>
      </c>
      <c r="AY276" s="17" t="s">
        <v>111</v>
      </c>
      <c r="BE276" s="216">
        <f>IF(N276="základní",J276,0)</f>
        <v>0</v>
      </c>
      <c r="BF276" s="216">
        <f>IF(N276="snížená",J276,0)</f>
        <v>0</v>
      </c>
      <c r="BG276" s="216">
        <f>IF(N276="zákl. přenesená",J276,0)</f>
        <v>0</v>
      </c>
      <c r="BH276" s="216">
        <f>IF(N276="sníž. přenesená",J276,0)</f>
        <v>0</v>
      </c>
      <c r="BI276" s="216">
        <f>IF(N276="nulová",J276,0)</f>
        <v>0</v>
      </c>
      <c r="BJ276" s="17" t="s">
        <v>77</v>
      </c>
      <c r="BK276" s="216">
        <f>ROUND(I276*H276,2)</f>
        <v>0</v>
      </c>
      <c r="BL276" s="17" t="s">
        <v>119</v>
      </c>
      <c r="BM276" s="215" t="s">
        <v>400</v>
      </c>
    </row>
    <row r="277" s="2" customFormat="1">
      <c r="A277" s="38"/>
      <c r="B277" s="39"/>
      <c r="C277" s="40"/>
      <c r="D277" s="217" t="s">
        <v>121</v>
      </c>
      <c r="E277" s="40"/>
      <c r="F277" s="218" t="s">
        <v>399</v>
      </c>
      <c r="G277" s="40"/>
      <c r="H277" s="40"/>
      <c r="I277" s="219"/>
      <c r="J277" s="40"/>
      <c r="K277" s="40"/>
      <c r="L277" s="44"/>
      <c r="M277" s="220"/>
      <c r="N277" s="221"/>
      <c r="O277" s="84"/>
      <c r="P277" s="84"/>
      <c r="Q277" s="84"/>
      <c r="R277" s="84"/>
      <c r="S277" s="84"/>
      <c r="T277" s="85"/>
      <c r="U277" s="38"/>
      <c r="V277" s="38"/>
      <c r="W277" s="38"/>
      <c r="X277" s="38"/>
      <c r="Y277" s="38"/>
      <c r="Z277" s="38"/>
      <c r="AA277" s="38"/>
      <c r="AB277" s="38"/>
      <c r="AC277" s="38"/>
      <c r="AD277" s="38"/>
      <c r="AE277" s="38"/>
      <c r="AT277" s="17" t="s">
        <v>121</v>
      </c>
      <c r="AU277" s="17" t="s">
        <v>79</v>
      </c>
    </row>
    <row r="278" s="13" customFormat="1">
      <c r="A278" s="13"/>
      <c r="B278" s="233"/>
      <c r="C278" s="234"/>
      <c r="D278" s="217" t="s">
        <v>135</v>
      </c>
      <c r="E278" s="235" t="s">
        <v>19</v>
      </c>
      <c r="F278" s="236" t="s">
        <v>401</v>
      </c>
      <c r="G278" s="234"/>
      <c r="H278" s="237">
        <v>2</v>
      </c>
      <c r="I278" s="238"/>
      <c r="J278" s="234"/>
      <c r="K278" s="234"/>
      <c r="L278" s="239"/>
      <c r="M278" s="240"/>
      <c r="N278" s="241"/>
      <c r="O278" s="241"/>
      <c r="P278" s="241"/>
      <c r="Q278" s="241"/>
      <c r="R278" s="241"/>
      <c r="S278" s="241"/>
      <c r="T278" s="242"/>
      <c r="U278" s="13"/>
      <c r="V278" s="13"/>
      <c r="W278" s="13"/>
      <c r="X278" s="13"/>
      <c r="Y278" s="13"/>
      <c r="Z278" s="13"/>
      <c r="AA278" s="13"/>
      <c r="AB278" s="13"/>
      <c r="AC278" s="13"/>
      <c r="AD278" s="13"/>
      <c r="AE278" s="13"/>
      <c r="AT278" s="243" t="s">
        <v>135</v>
      </c>
      <c r="AU278" s="243" t="s">
        <v>79</v>
      </c>
      <c r="AV278" s="13" t="s">
        <v>79</v>
      </c>
      <c r="AW278" s="13" t="s">
        <v>31</v>
      </c>
      <c r="AX278" s="13" t="s">
        <v>77</v>
      </c>
      <c r="AY278" s="243" t="s">
        <v>111</v>
      </c>
    </row>
    <row r="279" s="2" customFormat="1" ht="13.8" customHeight="1">
      <c r="A279" s="38"/>
      <c r="B279" s="39"/>
      <c r="C279" s="223" t="s">
        <v>402</v>
      </c>
      <c r="D279" s="223" t="s">
        <v>129</v>
      </c>
      <c r="E279" s="224" t="s">
        <v>403</v>
      </c>
      <c r="F279" s="225" t="s">
        <v>404</v>
      </c>
      <c r="G279" s="226" t="s">
        <v>179</v>
      </c>
      <c r="H279" s="227">
        <v>2</v>
      </c>
      <c r="I279" s="228"/>
      <c r="J279" s="229">
        <f>ROUND(I279*H279,2)</f>
        <v>0</v>
      </c>
      <c r="K279" s="225" t="s">
        <v>118</v>
      </c>
      <c r="L279" s="230"/>
      <c r="M279" s="231" t="s">
        <v>19</v>
      </c>
      <c r="N279" s="232" t="s">
        <v>40</v>
      </c>
      <c r="O279" s="84"/>
      <c r="P279" s="213">
        <f>O279*H279</f>
        <v>0</v>
      </c>
      <c r="Q279" s="213">
        <v>0.0015200000000000001</v>
      </c>
      <c r="R279" s="213">
        <f>Q279*H279</f>
        <v>0.0030400000000000002</v>
      </c>
      <c r="S279" s="213">
        <v>0</v>
      </c>
      <c r="T279" s="214">
        <f>S279*H279</f>
        <v>0</v>
      </c>
      <c r="U279" s="38"/>
      <c r="V279" s="38"/>
      <c r="W279" s="38"/>
      <c r="X279" s="38"/>
      <c r="Y279" s="38"/>
      <c r="Z279" s="38"/>
      <c r="AA279" s="38"/>
      <c r="AB279" s="38"/>
      <c r="AC279" s="38"/>
      <c r="AD279" s="38"/>
      <c r="AE279" s="38"/>
      <c r="AR279" s="215" t="s">
        <v>133</v>
      </c>
      <c r="AT279" s="215" t="s">
        <v>129</v>
      </c>
      <c r="AU279" s="215" t="s">
        <v>79</v>
      </c>
      <c r="AY279" s="17" t="s">
        <v>111</v>
      </c>
      <c r="BE279" s="216">
        <f>IF(N279="základní",J279,0)</f>
        <v>0</v>
      </c>
      <c r="BF279" s="216">
        <f>IF(N279="snížená",J279,0)</f>
        <v>0</v>
      </c>
      <c r="BG279" s="216">
        <f>IF(N279="zákl. přenesená",J279,0)</f>
        <v>0</v>
      </c>
      <c r="BH279" s="216">
        <f>IF(N279="sníž. přenesená",J279,0)</f>
        <v>0</v>
      </c>
      <c r="BI279" s="216">
        <f>IF(N279="nulová",J279,0)</f>
        <v>0</v>
      </c>
      <c r="BJ279" s="17" t="s">
        <v>77</v>
      </c>
      <c r="BK279" s="216">
        <f>ROUND(I279*H279,2)</f>
        <v>0</v>
      </c>
      <c r="BL279" s="17" t="s">
        <v>119</v>
      </c>
      <c r="BM279" s="215" t="s">
        <v>405</v>
      </c>
    </row>
    <row r="280" s="2" customFormat="1">
      <c r="A280" s="38"/>
      <c r="B280" s="39"/>
      <c r="C280" s="40"/>
      <c r="D280" s="217" t="s">
        <v>121</v>
      </c>
      <c r="E280" s="40"/>
      <c r="F280" s="218" t="s">
        <v>404</v>
      </c>
      <c r="G280" s="40"/>
      <c r="H280" s="40"/>
      <c r="I280" s="219"/>
      <c r="J280" s="40"/>
      <c r="K280" s="40"/>
      <c r="L280" s="44"/>
      <c r="M280" s="220"/>
      <c r="N280" s="221"/>
      <c r="O280" s="84"/>
      <c r="P280" s="84"/>
      <c r="Q280" s="84"/>
      <c r="R280" s="84"/>
      <c r="S280" s="84"/>
      <c r="T280" s="85"/>
      <c r="U280" s="38"/>
      <c r="V280" s="38"/>
      <c r="W280" s="38"/>
      <c r="X280" s="38"/>
      <c r="Y280" s="38"/>
      <c r="Z280" s="38"/>
      <c r="AA280" s="38"/>
      <c r="AB280" s="38"/>
      <c r="AC280" s="38"/>
      <c r="AD280" s="38"/>
      <c r="AE280" s="38"/>
      <c r="AT280" s="17" t="s">
        <v>121</v>
      </c>
      <c r="AU280" s="17" t="s">
        <v>79</v>
      </c>
    </row>
    <row r="281" s="2" customFormat="1" ht="13.8" customHeight="1">
      <c r="A281" s="38"/>
      <c r="B281" s="39"/>
      <c r="C281" s="223" t="s">
        <v>406</v>
      </c>
      <c r="D281" s="223" t="s">
        <v>129</v>
      </c>
      <c r="E281" s="224" t="s">
        <v>407</v>
      </c>
      <c r="F281" s="225" t="s">
        <v>408</v>
      </c>
      <c r="G281" s="226" t="s">
        <v>179</v>
      </c>
      <c r="H281" s="227">
        <v>2</v>
      </c>
      <c r="I281" s="228"/>
      <c r="J281" s="229">
        <f>ROUND(I281*H281,2)</f>
        <v>0</v>
      </c>
      <c r="K281" s="225" t="s">
        <v>118</v>
      </c>
      <c r="L281" s="230"/>
      <c r="M281" s="231" t="s">
        <v>19</v>
      </c>
      <c r="N281" s="232" t="s">
        <v>40</v>
      </c>
      <c r="O281" s="84"/>
      <c r="P281" s="213">
        <f>O281*H281</f>
        <v>0</v>
      </c>
      <c r="Q281" s="213">
        <v>0.00155</v>
      </c>
      <c r="R281" s="213">
        <f>Q281*H281</f>
        <v>0.0030999999999999999</v>
      </c>
      <c r="S281" s="213">
        <v>0</v>
      </c>
      <c r="T281" s="214">
        <f>S281*H281</f>
        <v>0</v>
      </c>
      <c r="U281" s="38"/>
      <c r="V281" s="38"/>
      <c r="W281" s="38"/>
      <c r="X281" s="38"/>
      <c r="Y281" s="38"/>
      <c r="Z281" s="38"/>
      <c r="AA281" s="38"/>
      <c r="AB281" s="38"/>
      <c r="AC281" s="38"/>
      <c r="AD281" s="38"/>
      <c r="AE281" s="38"/>
      <c r="AR281" s="215" t="s">
        <v>133</v>
      </c>
      <c r="AT281" s="215" t="s">
        <v>129</v>
      </c>
      <c r="AU281" s="215" t="s">
        <v>79</v>
      </c>
      <c r="AY281" s="17" t="s">
        <v>111</v>
      </c>
      <c r="BE281" s="216">
        <f>IF(N281="základní",J281,0)</f>
        <v>0</v>
      </c>
      <c r="BF281" s="216">
        <f>IF(N281="snížená",J281,0)</f>
        <v>0</v>
      </c>
      <c r="BG281" s="216">
        <f>IF(N281="zákl. přenesená",J281,0)</f>
        <v>0</v>
      </c>
      <c r="BH281" s="216">
        <f>IF(N281="sníž. přenesená",J281,0)</f>
        <v>0</v>
      </c>
      <c r="BI281" s="216">
        <f>IF(N281="nulová",J281,0)</f>
        <v>0</v>
      </c>
      <c r="BJ281" s="17" t="s">
        <v>77</v>
      </c>
      <c r="BK281" s="216">
        <f>ROUND(I281*H281,2)</f>
        <v>0</v>
      </c>
      <c r="BL281" s="17" t="s">
        <v>119</v>
      </c>
      <c r="BM281" s="215" t="s">
        <v>409</v>
      </c>
    </row>
    <row r="282" s="2" customFormat="1">
      <c r="A282" s="38"/>
      <c r="B282" s="39"/>
      <c r="C282" s="40"/>
      <c r="D282" s="217" t="s">
        <v>121</v>
      </c>
      <c r="E282" s="40"/>
      <c r="F282" s="218" t="s">
        <v>408</v>
      </c>
      <c r="G282" s="40"/>
      <c r="H282" s="40"/>
      <c r="I282" s="219"/>
      <c r="J282" s="40"/>
      <c r="K282" s="40"/>
      <c r="L282" s="44"/>
      <c r="M282" s="220"/>
      <c r="N282" s="221"/>
      <c r="O282" s="84"/>
      <c r="P282" s="84"/>
      <c r="Q282" s="84"/>
      <c r="R282" s="84"/>
      <c r="S282" s="84"/>
      <c r="T282" s="85"/>
      <c r="U282" s="38"/>
      <c r="V282" s="38"/>
      <c r="W282" s="38"/>
      <c r="X282" s="38"/>
      <c r="Y282" s="38"/>
      <c r="Z282" s="38"/>
      <c r="AA282" s="38"/>
      <c r="AB282" s="38"/>
      <c r="AC282" s="38"/>
      <c r="AD282" s="38"/>
      <c r="AE282" s="38"/>
      <c r="AT282" s="17" t="s">
        <v>121</v>
      </c>
      <c r="AU282" s="17" t="s">
        <v>79</v>
      </c>
    </row>
    <row r="283" s="2" customFormat="1" ht="13.8" customHeight="1">
      <c r="A283" s="38"/>
      <c r="B283" s="39"/>
      <c r="C283" s="223" t="s">
        <v>410</v>
      </c>
      <c r="D283" s="223" t="s">
        <v>129</v>
      </c>
      <c r="E283" s="224" t="s">
        <v>411</v>
      </c>
      <c r="F283" s="225" t="s">
        <v>412</v>
      </c>
      <c r="G283" s="226" t="s">
        <v>179</v>
      </c>
      <c r="H283" s="227">
        <v>4</v>
      </c>
      <c r="I283" s="228"/>
      <c r="J283" s="229">
        <f>ROUND(I283*H283,2)</f>
        <v>0</v>
      </c>
      <c r="K283" s="225" t="s">
        <v>118</v>
      </c>
      <c r="L283" s="230"/>
      <c r="M283" s="231" t="s">
        <v>19</v>
      </c>
      <c r="N283" s="232" t="s">
        <v>40</v>
      </c>
      <c r="O283" s="84"/>
      <c r="P283" s="213">
        <f>O283*H283</f>
        <v>0</v>
      </c>
      <c r="Q283" s="213">
        <v>0.0016100000000000001</v>
      </c>
      <c r="R283" s="213">
        <f>Q283*H283</f>
        <v>0.0064400000000000004</v>
      </c>
      <c r="S283" s="213">
        <v>0</v>
      </c>
      <c r="T283" s="214">
        <f>S283*H283</f>
        <v>0</v>
      </c>
      <c r="U283" s="38"/>
      <c r="V283" s="38"/>
      <c r="W283" s="38"/>
      <c r="X283" s="38"/>
      <c r="Y283" s="38"/>
      <c r="Z283" s="38"/>
      <c r="AA283" s="38"/>
      <c r="AB283" s="38"/>
      <c r="AC283" s="38"/>
      <c r="AD283" s="38"/>
      <c r="AE283" s="38"/>
      <c r="AR283" s="215" t="s">
        <v>133</v>
      </c>
      <c r="AT283" s="215" t="s">
        <v>129</v>
      </c>
      <c r="AU283" s="215" t="s">
        <v>79</v>
      </c>
      <c r="AY283" s="17" t="s">
        <v>111</v>
      </c>
      <c r="BE283" s="216">
        <f>IF(N283="základní",J283,0)</f>
        <v>0</v>
      </c>
      <c r="BF283" s="216">
        <f>IF(N283="snížená",J283,0)</f>
        <v>0</v>
      </c>
      <c r="BG283" s="216">
        <f>IF(N283="zákl. přenesená",J283,0)</f>
        <v>0</v>
      </c>
      <c r="BH283" s="216">
        <f>IF(N283="sníž. přenesená",J283,0)</f>
        <v>0</v>
      </c>
      <c r="BI283" s="216">
        <f>IF(N283="nulová",J283,0)</f>
        <v>0</v>
      </c>
      <c r="BJ283" s="17" t="s">
        <v>77</v>
      </c>
      <c r="BK283" s="216">
        <f>ROUND(I283*H283,2)</f>
        <v>0</v>
      </c>
      <c r="BL283" s="17" t="s">
        <v>119</v>
      </c>
      <c r="BM283" s="215" t="s">
        <v>413</v>
      </c>
    </row>
    <row r="284" s="2" customFormat="1">
      <c r="A284" s="38"/>
      <c r="B284" s="39"/>
      <c r="C284" s="40"/>
      <c r="D284" s="217" t="s">
        <v>121</v>
      </c>
      <c r="E284" s="40"/>
      <c r="F284" s="218" t="s">
        <v>412</v>
      </c>
      <c r="G284" s="40"/>
      <c r="H284" s="40"/>
      <c r="I284" s="219"/>
      <c r="J284" s="40"/>
      <c r="K284" s="40"/>
      <c r="L284" s="44"/>
      <c r="M284" s="220"/>
      <c r="N284" s="221"/>
      <c r="O284" s="84"/>
      <c r="P284" s="84"/>
      <c r="Q284" s="84"/>
      <c r="R284" s="84"/>
      <c r="S284" s="84"/>
      <c r="T284" s="85"/>
      <c r="U284" s="38"/>
      <c r="V284" s="38"/>
      <c r="W284" s="38"/>
      <c r="X284" s="38"/>
      <c r="Y284" s="38"/>
      <c r="Z284" s="38"/>
      <c r="AA284" s="38"/>
      <c r="AB284" s="38"/>
      <c r="AC284" s="38"/>
      <c r="AD284" s="38"/>
      <c r="AE284" s="38"/>
      <c r="AT284" s="17" t="s">
        <v>121</v>
      </c>
      <c r="AU284" s="17" t="s">
        <v>79</v>
      </c>
    </row>
    <row r="285" s="2" customFormat="1" ht="13.8" customHeight="1">
      <c r="A285" s="38"/>
      <c r="B285" s="39"/>
      <c r="C285" s="223" t="s">
        <v>414</v>
      </c>
      <c r="D285" s="223" t="s">
        <v>129</v>
      </c>
      <c r="E285" s="224" t="s">
        <v>415</v>
      </c>
      <c r="F285" s="225" t="s">
        <v>416</v>
      </c>
      <c r="G285" s="226" t="s">
        <v>179</v>
      </c>
      <c r="H285" s="227">
        <v>2</v>
      </c>
      <c r="I285" s="228"/>
      <c r="J285" s="229">
        <f>ROUND(I285*H285,2)</f>
        <v>0</v>
      </c>
      <c r="K285" s="225" t="s">
        <v>118</v>
      </c>
      <c r="L285" s="230"/>
      <c r="M285" s="231" t="s">
        <v>19</v>
      </c>
      <c r="N285" s="232" t="s">
        <v>40</v>
      </c>
      <c r="O285" s="84"/>
      <c r="P285" s="213">
        <f>O285*H285</f>
        <v>0</v>
      </c>
      <c r="Q285" s="213">
        <v>0.00167</v>
      </c>
      <c r="R285" s="213">
        <f>Q285*H285</f>
        <v>0.0033400000000000001</v>
      </c>
      <c r="S285" s="213">
        <v>0</v>
      </c>
      <c r="T285" s="214">
        <f>S285*H285</f>
        <v>0</v>
      </c>
      <c r="U285" s="38"/>
      <c r="V285" s="38"/>
      <c r="W285" s="38"/>
      <c r="X285" s="38"/>
      <c r="Y285" s="38"/>
      <c r="Z285" s="38"/>
      <c r="AA285" s="38"/>
      <c r="AB285" s="38"/>
      <c r="AC285" s="38"/>
      <c r="AD285" s="38"/>
      <c r="AE285" s="38"/>
      <c r="AR285" s="215" t="s">
        <v>133</v>
      </c>
      <c r="AT285" s="215" t="s">
        <v>129</v>
      </c>
      <c r="AU285" s="215" t="s">
        <v>79</v>
      </c>
      <c r="AY285" s="17" t="s">
        <v>111</v>
      </c>
      <c r="BE285" s="216">
        <f>IF(N285="základní",J285,0)</f>
        <v>0</v>
      </c>
      <c r="BF285" s="216">
        <f>IF(N285="snížená",J285,0)</f>
        <v>0</v>
      </c>
      <c r="BG285" s="216">
        <f>IF(N285="zákl. přenesená",J285,0)</f>
        <v>0</v>
      </c>
      <c r="BH285" s="216">
        <f>IF(N285="sníž. přenesená",J285,0)</f>
        <v>0</v>
      </c>
      <c r="BI285" s="216">
        <f>IF(N285="nulová",J285,0)</f>
        <v>0</v>
      </c>
      <c r="BJ285" s="17" t="s">
        <v>77</v>
      </c>
      <c r="BK285" s="216">
        <f>ROUND(I285*H285,2)</f>
        <v>0</v>
      </c>
      <c r="BL285" s="17" t="s">
        <v>119</v>
      </c>
      <c r="BM285" s="215" t="s">
        <v>417</v>
      </c>
    </row>
    <row r="286" s="2" customFormat="1">
      <c r="A286" s="38"/>
      <c r="B286" s="39"/>
      <c r="C286" s="40"/>
      <c r="D286" s="217" t="s">
        <v>121</v>
      </c>
      <c r="E286" s="40"/>
      <c r="F286" s="218" t="s">
        <v>416</v>
      </c>
      <c r="G286" s="40"/>
      <c r="H286" s="40"/>
      <c r="I286" s="219"/>
      <c r="J286" s="40"/>
      <c r="K286" s="40"/>
      <c r="L286" s="44"/>
      <c r="M286" s="220"/>
      <c r="N286" s="221"/>
      <c r="O286" s="84"/>
      <c r="P286" s="84"/>
      <c r="Q286" s="84"/>
      <c r="R286" s="84"/>
      <c r="S286" s="84"/>
      <c r="T286" s="85"/>
      <c r="U286" s="38"/>
      <c r="V286" s="38"/>
      <c r="W286" s="38"/>
      <c r="X286" s="38"/>
      <c r="Y286" s="38"/>
      <c r="Z286" s="38"/>
      <c r="AA286" s="38"/>
      <c r="AB286" s="38"/>
      <c r="AC286" s="38"/>
      <c r="AD286" s="38"/>
      <c r="AE286" s="38"/>
      <c r="AT286" s="17" t="s">
        <v>121</v>
      </c>
      <c r="AU286" s="17" t="s">
        <v>79</v>
      </c>
    </row>
    <row r="287" s="2" customFormat="1" ht="13.8" customHeight="1">
      <c r="A287" s="38"/>
      <c r="B287" s="39"/>
      <c r="C287" s="223" t="s">
        <v>418</v>
      </c>
      <c r="D287" s="223" t="s">
        <v>129</v>
      </c>
      <c r="E287" s="224" t="s">
        <v>419</v>
      </c>
      <c r="F287" s="225" t="s">
        <v>420</v>
      </c>
      <c r="G287" s="226" t="s">
        <v>179</v>
      </c>
      <c r="H287" s="227">
        <v>2</v>
      </c>
      <c r="I287" s="228"/>
      <c r="J287" s="229">
        <f>ROUND(I287*H287,2)</f>
        <v>0</v>
      </c>
      <c r="K287" s="225" t="s">
        <v>118</v>
      </c>
      <c r="L287" s="230"/>
      <c r="M287" s="231" t="s">
        <v>19</v>
      </c>
      <c r="N287" s="232" t="s">
        <v>40</v>
      </c>
      <c r="O287" s="84"/>
      <c r="P287" s="213">
        <f>O287*H287</f>
        <v>0</v>
      </c>
      <c r="Q287" s="213">
        <v>0.00173</v>
      </c>
      <c r="R287" s="213">
        <f>Q287*H287</f>
        <v>0.00346</v>
      </c>
      <c r="S287" s="213">
        <v>0</v>
      </c>
      <c r="T287" s="214">
        <f>S287*H287</f>
        <v>0</v>
      </c>
      <c r="U287" s="38"/>
      <c r="V287" s="38"/>
      <c r="W287" s="38"/>
      <c r="X287" s="38"/>
      <c r="Y287" s="38"/>
      <c r="Z287" s="38"/>
      <c r="AA287" s="38"/>
      <c r="AB287" s="38"/>
      <c r="AC287" s="38"/>
      <c r="AD287" s="38"/>
      <c r="AE287" s="38"/>
      <c r="AR287" s="215" t="s">
        <v>133</v>
      </c>
      <c r="AT287" s="215" t="s">
        <v>129</v>
      </c>
      <c r="AU287" s="215" t="s">
        <v>79</v>
      </c>
      <c r="AY287" s="17" t="s">
        <v>111</v>
      </c>
      <c r="BE287" s="216">
        <f>IF(N287="základní",J287,0)</f>
        <v>0</v>
      </c>
      <c r="BF287" s="216">
        <f>IF(N287="snížená",J287,0)</f>
        <v>0</v>
      </c>
      <c r="BG287" s="216">
        <f>IF(N287="zákl. přenesená",J287,0)</f>
        <v>0</v>
      </c>
      <c r="BH287" s="216">
        <f>IF(N287="sníž. přenesená",J287,0)</f>
        <v>0</v>
      </c>
      <c r="BI287" s="216">
        <f>IF(N287="nulová",J287,0)</f>
        <v>0</v>
      </c>
      <c r="BJ287" s="17" t="s">
        <v>77</v>
      </c>
      <c r="BK287" s="216">
        <f>ROUND(I287*H287,2)</f>
        <v>0</v>
      </c>
      <c r="BL287" s="17" t="s">
        <v>119</v>
      </c>
      <c r="BM287" s="215" t="s">
        <v>421</v>
      </c>
    </row>
    <row r="288" s="2" customFormat="1">
      <c r="A288" s="38"/>
      <c r="B288" s="39"/>
      <c r="C288" s="40"/>
      <c r="D288" s="217" t="s">
        <v>121</v>
      </c>
      <c r="E288" s="40"/>
      <c r="F288" s="218" t="s">
        <v>420</v>
      </c>
      <c r="G288" s="40"/>
      <c r="H288" s="40"/>
      <c r="I288" s="219"/>
      <c r="J288" s="40"/>
      <c r="K288" s="40"/>
      <c r="L288" s="44"/>
      <c r="M288" s="220"/>
      <c r="N288" s="221"/>
      <c r="O288" s="84"/>
      <c r="P288" s="84"/>
      <c r="Q288" s="84"/>
      <c r="R288" s="84"/>
      <c r="S288" s="84"/>
      <c r="T288" s="85"/>
      <c r="U288" s="38"/>
      <c r="V288" s="38"/>
      <c r="W288" s="38"/>
      <c r="X288" s="38"/>
      <c r="Y288" s="38"/>
      <c r="Z288" s="38"/>
      <c r="AA288" s="38"/>
      <c r="AB288" s="38"/>
      <c r="AC288" s="38"/>
      <c r="AD288" s="38"/>
      <c r="AE288" s="38"/>
      <c r="AT288" s="17" t="s">
        <v>121</v>
      </c>
      <c r="AU288" s="17" t="s">
        <v>79</v>
      </c>
    </row>
    <row r="289" s="2" customFormat="1" ht="13.8" customHeight="1">
      <c r="A289" s="38"/>
      <c r="B289" s="39"/>
      <c r="C289" s="223" t="s">
        <v>422</v>
      </c>
      <c r="D289" s="223" t="s">
        <v>129</v>
      </c>
      <c r="E289" s="224" t="s">
        <v>423</v>
      </c>
      <c r="F289" s="225" t="s">
        <v>424</v>
      </c>
      <c r="G289" s="226" t="s">
        <v>179</v>
      </c>
      <c r="H289" s="227">
        <v>2</v>
      </c>
      <c r="I289" s="228"/>
      <c r="J289" s="229">
        <f>ROUND(I289*H289,2)</f>
        <v>0</v>
      </c>
      <c r="K289" s="225" t="s">
        <v>118</v>
      </c>
      <c r="L289" s="230"/>
      <c r="M289" s="231" t="s">
        <v>19</v>
      </c>
      <c r="N289" s="232" t="s">
        <v>40</v>
      </c>
      <c r="O289" s="84"/>
      <c r="P289" s="213">
        <f>O289*H289</f>
        <v>0</v>
      </c>
      <c r="Q289" s="213">
        <v>0.0018500000000000001</v>
      </c>
      <c r="R289" s="213">
        <f>Q289*H289</f>
        <v>0.0037000000000000002</v>
      </c>
      <c r="S289" s="213">
        <v>0</v>
      </c>
      <c r="T289" s="214">
        <f>S289*H289</f>
        <v>0</v>
      </c>
      <c r="U289" s="38"/>
      <c r="V289" s="38"/>
      <c r="W289" s="38"/>
      <c r="X289" s="38"/>
      <c r="Y289" s="38"/>
      <c r="Z289" s="38"/>
      <c r="AA289" s="38"/>
      <c r="AB289" s="38"/>
      <c r="AC289" s="38"/>
      <c r="AD289" s="38"/>
      <c r="AE289" s="38"/>
      <c r="AR289" s="215" t="s">
        <v>133</v>
      </c>
      <c r="AT289" s="215" t="s">
        <v>129</v>
      </c>
      <c r="AU289" s="215" t="s">
        <v>79</v>
      </c>
      <c r="AY289" s="17" t="s">
        <v>111</v>
      </c>
      <c r="BE289" s="216">
        <f>IF(N289="základní",J289,0)</f>
        <v>0</v>
      </c>
      <c r="BF289" s="216">
        <f>IF(N289="snížená",J289,0)</f>
        <v>0</v>
      </c>
      <c r="BG289" s="216">
        <f>IF(N289="zákl. přenesená",J289,0)</f>
        <v>0</v>
      </c>
      <c r="BH289" s="216">
        <f>IF(N289="sníž. přenesená",J289,0)</f>
        <v>0</v>
      </c>
      <c r="BI289" s="216">
        <f>IF(N289="nulová",J289,0)</f>
        <v>0</v>
      </c>
      <c r="BJ289" s="17" t="s">
        <v>77</v>
      </c>
      <c r="BK289" s="216">
        <f>ROUND(I289*H289,2)</f>
        <v>0</v>
      </c>
      <c r="BL289" s="17" t="s">
        <v>119</v>
      </c>
      <c r="BM289" s="215" t="s">
        <v>425</v>
      </c>
    </row>
    <row r="290" s="2" customFormat="1">
      <c r="A290" s="38"/>
      <c r="B290" s="39"/>
      <c r="C290" s="40"/>
      <c r="D290" s="217" t="s">
        <v>121</v>
      </c>
      <c r="E290" s="40"/>
      <c r="F290" s="218" t="s">
        <v>424</v>
      </c>
      <c r="G290" s="40"/>
      <c r="H290" s="40"/>
      <c r="I290" s="219"/>
      <c r="J290" s="40"/>
      <c r="K290" s="40"/>
      <c r="L290" s="44"/>
      <c r="M290" s="220"/>
      <c r="N290" s="221"/>
      <c r="O290" s="84"/>
      <c r="P290" s="84"/>
      <c r="Q290" s="84"/>
      <c r="R290" s="84"/>
      <c r="S290" s="84"/>
      <c r="T290" s="85"/>
      <c r="U290" s="38"/>
      <c r="V290" s="38"/>
      <c r="W290" s="38"/>
      <c r="X290" s="38"/>
      <c r="Y290" s="38"/>
      <c r="Z290" s="38"/>
      <c r="AA290" s="38"/>
      <c r="AB290" s="38"/>
      <c r="AC290" s="38"/>
      <c r="AD290" s="38"/>
      <c r="AE290" s="38"/>
      <c r="AT290" s="17" t="s">
        <v>121</v>
      </c>
      <c r="AU290" s="17" t="s">
        <v>79</v>
      </c>
    </row>
    <row r="291" s="2" customFormat="1" ht="13.8" customHeight="1">
      <c r="A291" s="38"/>
      <c r="B291" s="39"/>
      <c r="C291" s="223" t="s">
        <v>426</v>
      </c>
      <c r="D291" s="223" t="s">
        <v>129</v>
      </c>
      <c r="E291" s="224" t="s">
        <v>427</v>
      </c>
      <c r="F291" s="225" t="s">
        <v>428</v>
      </c>
      <c r="G291" s="226" t="s">
        <v>179</v>
      </c>
      <c r="H291" s="227">
        <v>2</v>
      </c>
      <c r="I291" s="228"/>
      <c r="J291" s="229">
        <f>ROUND(I291*H291,2)</f>
        <v>0</v>
      </c>
      <c r="K291" s="225" t="s">
        <v>118</v>
      </c>
      <c r="L291" s="230"/>
      <c r="M291" s="231" t="s">
        <v>19</v>
      </c>
      <c r="N291" s="232" t="s">
        <v>40</v>
      </c>
      <c r="O291" s="84"/>
      <c r="P291" s="213">
        <f>O291*H291</f>
        <v>0</v>
      </c>
      <c r="Q291" s="213">
        <v>0.0019400000000000001</v>
      </c>
      <c r="R291" s="213">
        <f>Q291*H291</f>
        <v>0.0038800000000000002</v>
      </c>
      <c r="S291" s="213">
        <v>0</v>
      </c>
      <c r="T291" s="214">
        <f>S291*H291</f>
        <v>0</v>
      </c>
      <c r="U291" s="38"/>
      <c r="V291" s="38"/>
      <c r="W291" s="38"/>
      <c r="X291" s="38"/>
      <c r="Y291" s="38"/>
      <c r="Z291" s="38"/>
      <c r="AA291" s="38"/>
      <c r="AB291" s="38"/>
      <c r="AC291" s="38"/>
      <c r="AD291" s="38"/>
      <c r="AE291" s="38"/>
      <c r="AR291" s="215" t="s">
        <v>133</v>
      </c>
      <c r="AT291" s="215" t="s">
        <v>129</v>
      </c>
      <c r="AU291" s="215" t="s">
        <v>79</v>
      </c>
      <c r="AY291" s="17" t="s">
        <v>111</v>
      </c>
      <c r="BE291" s="216">
        <f>IF(N291="základní",J291,0)</f>
        <v>0</v>
      </c>
      <c r="BF291" s="216">
        <f>IF(N291="snížená",J291,0)</f>
        <v>0</v>
      </c>
      <c r="BG291" s="216">
        <f>IF(N291="zákl. přenesená",J291,0)</f>
        <v>0</v>
      </c>
      <c r="BH291" s="216">
        <f>IF(N291="sníž. přenesená",J291,0)</f>
        <v>0</v>
      </c>
      <c r="BI291" s="216">
        <f>IF(N291="nulová",J291,0)</f>
        <v>0</v>
      </c>
      <c r="BJ291" s="17" t="s">
        <v>77</v>
      </c>
      <c r="BK291" s="216">
        <f>ROUND(I291*H291,2)</f>
        <v>0</v>
      </c>
      <c r="BL291" s="17" t="s">
        <v>119</v>
      </c>
      <c r="BM291" s="215" t="s">
        <v>429</v>
      </c>
    </row>
    <row r="292" s="2" customFormat="1">
      <c r="A292" s="38"/>
      <c r="B292" s="39"/>
      <c r="C292" s="40"/>
      <c r="D292" s="217" t="s">
        <v>121</v>
      </c>
      <c r="E292" s="40"/>
      <c r="F292" s="218" t="s">
        <v>428</v>
      </c>
      <c r="G292" s="40"/>
      <c r="H292" s="40"/>
      <c r="I292" s="219"/>
      <c r="J292" s="40"/>
      <c r="K292" s="40"/>
      <c r="L292" s="44"/>
      <c r="M292" s="220"/>
      <c r="N292" s="221"/>
      <c r="O292" s="84"/>
      <c r="P292" s="84"/>
      <c r="Q292" s="84"/>
      <c r="R292" s="84"/>
      <c r="S292" s="84"/>
      <c r="T292" s="85"/>
      <c r="U292" s="38"/>
      <c r="V292" s="38"/>
      <c r="W292" s="38"/>
      <c r="X292" s="38"/>
      <c r="Y292" s="38"/>
      <c r="Z292" s="38"/>
      <c r="AA292" s="38"/>
      <c r="AB292" s="38"/>
      <c r="AC292" s="38"/>
      <c r="AD292" s="38"/>
      <c r="AE292" s="38"/>
      <c r="AT292" s="17" t="s">
        <v>121</v>
      </c>
      <c r="AU292" s="17" t="s">
        <v>79</v>
      </c>
    </row>
    <row r="293" s="2" customFormat="1" ht="13.8" customHeight="1">
      <c r="A293" s="38"/>
      <c r="B293" s="39"/>
      <c r="C293" s="223" t="s">
        <v>430</v>
      </c>
      <c r="D293" s="223" t="s">
        <v>129</v>
      </c>
      <c r="E293" s="224" t="s">
        <v>431</v>
      </c>
      <c r="F293" s="225" t="s">
        <v>432</v>
      </c>
      <c r="G293" s="226" t="s">
        <v>179</v>
      </c>
      <c r="H293" s="227">
        <v>2</v>
      </c>
      <c r="I293" s="228"/>
      <c r="J293" s="229">
        <f>ROUND(I293*H293,2)</f>
        <v>0</v>
      </c>
      <c r="K293" s="225" t="s">
        <v>118</v>
      </c>
      <c r="L293" s="230"/>
      <c r="M293" s="231" t="s">
        <v>19</v>
      </c>
      <c r="N293" s="232" t="s">
        <v>40</v>
      </c>
      <c r="O293" s="84"/>
      <c r="P293" s="213">
        <f>O293*H293</f>
        <v>0</v>
      </c>
      <c r="Q293" s="213">
        <v>0.002</v>
      </c>
      <c r="R293" s="213">
        <f>Q293*H293</f>
        <v>0.0040000000000000001</v>
      </c>
      <c r="S293" s="213">
        <v>0</v>
      </c>
      <c r="T293" s="214">
        <f>S293*H293</f>
        <v>0</v>
      </c>
      <c r="U293" s="38"/>
      <c r="V293" s="38"/>
      <c r="W293" s="38"/>
      <c r="X293" s="38"/>
      <c r="Y293" s="38"/>
      <c r="Z293" s="38"/>
      <c r="AA293" s="38"/>
      <c r="AB293" s="38"/>
      <c r="AC293" s="38"/>
      <c r="AD293" s="38"/>
      <c r="AE293" s="38"/>
      <c r="AR293" s="215" t="s">
        <v>133</v>
      </c>
      <c r="AT293" s="215" t="s">
        <v>129</v>
      </c>
      <c r="AU293" s="215" t="s">
        <v>79</v>
      </c>
      <c r="AY293" s="17" t="s">
        <v>111</v>
      </c>
      <c r="BE293" s="216">
        <f>IF(N293="základní",J293,0)</f>
        <v>0</v>
      </c>
      <c r="BF293" s="216">
        <f>IF(N293="snížená",J293,0)</f>
        <v>0</v>
      </c>
      <c r="BG293" s="216">
        <f>IF(N293="zákl. přenesená",J293,0)</f>
        <v>0</v>
      </c>
      <c r="BH293" s="216">
        <f>IF(N293="sníž. přenesená",J293,0)</f>
        <v>0</v>
      </c>
      <c r="BI293" s="216">
        <f>IF(N293="nulová",J293,0)</f>
        <v>0</v>
      </c>
      <c r="BJ293" s="17" t="s">
        <v>77</v>
      </c>
      <c r="BK293" s="216">
        <f>ROUND(I293*H293,2)</f>
        <v>0</v>
      </c>
      <c r="BL293" s="17" t="s">
        <v>119</v>
      </c>
      <c r="BM293" s="215" t="s">
        <v>433</v>
      </c>
    </row>
    <row r="294" s="2" customFormat="1">
      <c r="A294" s="38"/>
      <c r="B294" s="39"/>
      <c r="C294" s="40"/>
      <c r="D294" s="217" t="s">
        <v>121</v>
      </c>
      <c r="E294" s="40"/>
      <c r="F294" s="218" t="s">
        <v>432</v>
      </c>
      <c r="G294" s="40"/>
      <c r="H294" s="40"/>
      <c r="I294" s="219"/>
      <c r="J294" s="40"/>
      <c r="K294" s="40"/>
      <c r="L294" s="44"/>
      <c r="M294" s="220"/>
      <c r="N294" s="221"/>
      <c r="O294" s="84"/>
      <c r="P294" s="84"/>
      <c r="Q294" s="84"/>
      <c r="R294" s="84"/>
      <c r="S294" s="84"/>
      <c r="T294" s="85"/>
      <c r="U294" s="38"/>
      <c r="V294" s="38"/>
      <c r="W294" s="38"/>
      <c r="X294" s="38"/>
      <c r="Y294" s="38"/>
      <c r="Z294" s="38"/>
      <c r="AA294" s="38"/>
      <c r="AB294" s="38"/>
      <c r="AC294" s="38"/>
      <c r="AD294" s="38"/>
      <c r="AE294" s="38"/>
      <c r="AT294" s="17" t="s">
        <v>121</v>
      </c>
      <c r="AU294" s="17" t="s">
        <v>79</v>
      </c>
    </row>
    <row r="295" s="2" customFormat="1" ht="13.8" customHeight="1">
      <c r="A295" s="38"/>
      <c r="B295" s="39"/>
      <c r="C295" s="223" t="s">
        <v>434</v>
      </c>
      <c r="D295" s="223" t="s">
        <v>129</v>
      </c>
      <c r="E295" s="224" t="s">
        <v>435</v>
      </c>
      <c r="F295" s="225" t="s">
        <v>436</v>
      </c>
      <c r="G295" s="226" t="s">
        <v>179</v>
      </c>
      <c r="H295" s="227">
        <v>40</v>
      </c>
      <c r="I295" s="228"/>
      <c r="J295" s="229">
        <f>ROUND(I295*H295,2)</f>
        <v>0</v>
      </c>
      <c r="K295" s="225" t="s">
        <v>118</v>
      </c>
      <c r="L295" s="230"/>
      <c r="M295" s="231" t="s">
        <v>19</v>
      </c>
      <c r="N295" s="232" t="s">
        <v>40</v>
      </c>
      <c r="O295" s="84"/>
      <c r="P295" s="213">
        <f>O295*H295</f>
        <v>0</v>
      </c>
      <c r="Q295" s="213">
        <v>0.00012</v>
      </c>
      <c r="R295" s="213">
        <f>Q295*H295</f>
        <v>0.0048000000000000004</v>
      </c>
      <c r="S295" s="213">
        <v>0</v>
      </c>
      <c r="T295" s="214">
        <f>S295*H295</f>
        <v>0</v>
      </c>
      <c r="U295" s="38"/>
      <c r="V295" s="38"/>
      <c r="W295" s="38"/>
      <c r="X295" s="38"/>
      <c r="Y295" s="38"/>
      <c r="Z295" s="38"/>
      <c r="AA295" s="38"/>
      <c r="AB295" s="38"/>
      <c r="AC295" s="38"/>
      <c r="AD295" s="38"/>
      <c r="AE295" s="38"/>
      <c r="AR295" s="215" t="s">
        <v>133</v>
      </c>
      <c r="AT295" s="215" t="s">
        <v>129</v>
      </c>
      <c r="AU295" s="215" t="s">
        <v>79</v>
      </c>
      <c r="AY295" s="17" t="s">
        <v>111</v>
      </c>
      <c r="BE295" s="216">
        <f>IF(N295="základní",J295,0)</f>
        <v>0</v>
      </c>
      <c r="BF295" s="216">
        <f>IF(N295="snížená",J295,0)</f>
        <v>0</v>
      </c>
      <c r="BG295" s="216">
        <f>IF(N295="zákl. přenesená",J295,0)</f>
        <v>0</v>
      </c>
      <c r="BH295" s="216">
        <f>IF(N295="sníž. přenesená",J295,0)</f>
        <v>0</v>
      </c>
      <c r="BI295" s="216">
        <f>IF(N295="nulová",J295,0)</f>
        <v>0</v>
      </c>
      <c r="BJ295" s="17" t="s">
        <v>77</v>
      </c>
      <c r="BK295" s="216">
        <f>ROUND(I295*H295,2)</f>
        <v>0</v>
      </c>
      <c r="BL295" s="17" t="s">
        <v>119</v>
      </c>
      <c r="BM295" s="215" t="s">
        <v>437</v>
      </c>
    </row>
    <row r="296" s="2" customFormat="1">
      <c r="A296" s="38"/>
      <c r="B296" s="39"/>
      <c r="C296" s="40"/>
      <c r="D296" s="217" t="s">
        <v>121</v>
      </c>
      <c r="E296" s="40"/>
      <c r="F296" s="218" t="s">
        <v>436</v>
      </c>
      <c r="G296" s="40"/>
      <c r="H296" s="40"/>
      <c r="I296" s="219"/>
      <c r="J296" s="40"/>
      <c r="K296" s="40"/>
      <c r="L296" s="44"/>
      <c r="M296" s="220"/>
      <c r="N296" s="221"/>
      <c r="O296" s="84"/>
      <c r="P296" s="84"/>
      <c r="Q296" s="84"/>
      <c r="R296" s="84"/>
      <c r="S296" s="84"/>
      <c r="T296" s="85"/>
      <c r="U296" s="38"/>
      <c r="V296" s="38"/>
      <c r="W296" s="38"/>
      <c r="X296" s="38"/>
      <c r="Y296" s="38"/>
      <c r="Z296" s="38"/>
      <c r="AA296" s="38"/>
      <c r="AB296" s="38"/>
      <c r="AC296" s="38"/>
      <c r="AD296" s="38"/>
      <c r="AE296" s="38"/>
      <c r="AT296" s="17" t="s">
        <v>121</v>
      </c>
      <c r="AU296" s="17" t="s">
        <v>79</v>
      </c>
    </row>
    <row r="297" s="13" customFormat="1">
      <c r="A297" s="13"/>
      <c r="B297" s="233"/>
      <c r="C297" s="234"/>
      <c r="D297" s="217" t="s">
        <v>135</v>
      </c>
      <c r="E297" s="235" t="s">
        <v>19</v>
      </c>
      <c r="F297" s="236" t="s">
        <v>438</v>
      </c>
      <c r="G297" s="234"/>
      <c r="H297" s="237">
        <v>40</v>
      </c>
      <c r="I297" s="238"/>
      <c r="J297" s="234"/>
      <c r="K297" s="234"/>
      <c r="L297" s="239"/>
      <c r="M297" s="240"/>
      <c r="N297" s="241"/>
      <c r="O297" s="241"/>
      <c r="P297" s="241"/>
      <c r="Q297" s="241"/>
      <c r="R297" s="241"/>
      <c r="S297" s="241"/>
      <c r="T297" s="242"/>
      <c r="U297" s="13"/>
      <c r="V297" s="13"/>
      <c r="W297" s="13"/>
      <c r="X297" s="13"/>
      <c r="Y297" s="13"/>
      <c r="Z297" s="13"/>
      <c r="AA297" s="13"/>
      <c r="AB297" s="13"/>
      <c r="AC297" s="13"/>
      <c r="AD297" s="13"/>
      <c r="AE297" s="13"/>
      <c r="AT297" s="243" t="s">
        <v>135</v>
      </c>
      <c r="AU297" s="243" t="s">
        <v>79</v>
      </c>
      <c r="AV297" s="13" t="s">
        <v>79</v>
      </c>
      <c r="AW297" s="13" t="s">
        <v>31</v>
      </c>
      <c r="AX297" s="13" t="s">
        <v>77</v>
      </c>
      <c r="AY297" s="243" t="s">
        <v>111</v>
      </c>
    </row>
    <row r="298" s="2" customFormat="1" ht="13.8" customHeight="1">
      <c r="A298" s="38"/>
      <c r="B298" s="39"/>
      <c r="C298" s="223" t="s">
        <v>439</v>
      </c>
      <c r="D298" s="223" t="s">
        <v>129</v>
      </c>
      <c r="E298" s="224" t="s">
        <v>220</v>
      </c>
      <c r="F298" s="225" t="s">
        <v>221</v>
      </c>
      <c r="G298" s="226" t="s">
        <v>179</v>
      </c>
      <c r="H298" s="227">
        <v>40</v>
      </c>
      <c r="I298" s="228"/>
      <c r="J298" s="229">
        <f>ROUND(I298*H298,2)</f>
        <v>0</v>
      </c>
      <c r="K298" s="225" t="s">
        <v>118</v>
      </c>
      <c r="L298" s="230"/>
      <c r="M298" s="231" t="s">
        <v>19</v>
      </c>
      <c r="N298" s="232" t="s">
        <v>40</v>
      </c>
      <c r="O298" s="84"/>
      <c r="P298" s="213">
        <f>O298*H298</f>
        <v>0</v>
      </c>
      <c r="Q298" s="213">
        <v>9.0000000000000006E-05</v>
      </c>
      <c r="R298" s="213">
        <f>Q298*H298</f>
        <v>0.0036000000000000003</v>
      </c>
      <c r="S298" s="213">
        <v>0</v>
      </c>
      <c r="T298" s="214">
        <f>S298*H298</f>
        <v>0</v>
      </c>
      <c r="U298" s="38"/>
      <c r="V298" s="38"/>
      <c r="W298" s="38"/>
      <c r="X298" s="38"/>
      <c r="Y298" s="38"/>
      <c r="Z298" s="38"/>
      <c r="AA298" s="38"/>
      <c r="AB298" s="38"/>
      <c r="AC298" s="38"/>
      <c r="AD298" s="38"/>
      <c r="AE298" s="38"/>
      <c r="AR298" s="215" t="s">
        <v>133</v>
      </c>
      <c r="AT298" s="215" t="s">
        <v>129</v>
      </c>
      <c r="AU298" s="215" t="s">
        <v>79</v>
      </c>
      <c r="AY298" s="17" t="s">
        <v>111</v>
      </c>
      <c r="BE298" s="216">
        <f>IF(N298="základní",J298,0)</f>
        <v>0</v>
      </c>
      <c r="BF298" s="216">
        <f>IF(N298="snížená",J298,0)</f>
        <v>0</v>
      </c>
      <c r="BG298" s="216">
        <f>IF(N298="zákl. přenesená",J298,0)</f>
        <v>0</v>
      </c>
      <c r="BH298" s="216">
        <f>IF(N298="sníž. přenesená",J298,0)</f>
        <v>0</v>
      </c>
      <c r="BI298" s="216">
        <f>IF(N298="nulová",J298,0)</f>
        <v>0</v>
      </c>
      <c r="BJ298" s="17" t="s">
        <v>77</v>
      </c>
      <c r="BK298" s="216">
        <f>ROUND(I298*H298,2)</f>
        <v>0</v>
      </c>
      <c r="BL298" s="17" t="s">
        <v>119</v>
      </c>
      <c r="BM298" s="215" t="s">
        <v>440</v>
      </c>
    </row>
    <row r="299" s="2" customFormat="1">
      <c r="A299" s="38"/>
      <c r="B299" s="39"/>
      <c r="C299" s="40"/>
      <c r="D299" s="217" t="s">
        <v>121</v>
      </c>
      <c r="E299" s="40"/>
      <c r="F299" s="218" t="s">
        <v>221</v>
      </c>
      <c r="G299" s="40"/>
      <c r="H299" s="40"/>
      <c r="I299" s="219"/>
      <c r="J299" s="40"/>
      <c r="K299" s="40"/>
      <c r="L299" s="44"/>
      <c r="M299" s="220"/>
      <c r="N299" s="221"/>
      <c r="O299" s="84"/>
      <c r="P299" s="84"/>
      <c r="Q299" s="84"/>
      <c r="R299" s="84"/>
      <c r="S299" s="84"/>
      <c r="T299" s="85"/>
      <c r="U299" s="38"/>
      <c r="V299" s="38"/>
      <c r="W299" s="38"/>
      <c r="X299" s="38"/>
      <c r="Y299" s="38"/>
      <c r="Z299" s="38"/>
      <c r="AA299" s="38"/>
      <c r="AB299" s="38"/>
      <c r="AC299" s="38"/>
      <c r="AD299" s="38"/>
      <c r="AE299" s="38"/>
      <c r="AT299" s="17" t="s">
        <v>121</v>
      </c>
      <c r="AU299" s="17" t="s">
        <v>79</v>
      </c>
    </row>
    <row r="300" s="2" customFormat="1" ht="22.2" customHeight="1">
      <c r="A300" s="38"/>
      <c r="B300" s="39"/>
      <c r="C300" s="204" t="s">
        <v>441</v>
      </c>
      <c r="D300" s="204" t="s">
        <v>114</v>
      </c>
      <c r="E300" s="205" t="s">
        <v>442</v>
      </c>
      <c r="F300" s="206" t="s">
        <v>443</v>
      </c>
      <c r="G300" s="207" t="s">
        <v>179</v>
      </c>
      <c r="H300" s="208">
        <v>3</v>
      </c>
      <c r="I300" s="209"/>
      <c r="J300" s="210">
        <f>ROUND(I300*H300,2)</f>
        <v>0</v>
      </c>
      <c r="K300" s="206" t="s">
        <v>118</v>
      </c>
      <c r="L300" s="44"/>
      <c r="M300" s="211" t="s">
        <v>19</v>
      </c>
      <c r="N300" s="212" t="s">
        <v>40</v>
      </c>
      <c r="O300" s="84"/>
      <c r="P300" s="213">
        <f>O300*H300</f>
        <v>0</v>
      </c>
      <c r="Q300" s="213">
        <v>0</v>
      </c>
      <c r="R300" s="213">
        <f>Q300*H300</f>
        <v>0</v>
      </c>
      <c r="S300" s="213">
        <v>0</v>
      </c>
      <c r="T300" s="214">
        <f>S300*H300</f>
        <v>0</v>
      </c>
      <c r="U300" s="38"/>
      <c r="V300" s="38"/>
      <c r="W300" s="38"/>
      <c r="X300" s="38"/>
      <c r="Y300" s="38"/>
      <c r="Z300" s="38"/>
      <c r="AA300" s="38"/>
      <c r="AB300" s="38"/>
      <c r="AC300" s="38"/>
      <c r="AD300" s="38"/>
      <c r="AE300" s="38"/>
      <c r="AR300" s="215" t="s">
        <v>119</v>
      </c>
      <c r="AT300" s="215" t="s">
        <v>114</v>
      </c>
      <c r="AU300" s="215" t="s">
        <v>79</v>
      </c>
      <c r="AY300" s="17" t="s">
        <v>111</v>
      </c>
      <c r="BE300" s="216">
        <f>IF(N300="základní",J300,0)</f>
        <v>0</v>
      </c>
      <c r="BF300" s="216">
        <f>IF(N300="snížená",J300,0)</f>
        <v>0</v>
      </c>
      <c r="BG300" s="216">
        <f>IF(N300="zákl. přenesená",J300,0)</f>
        <v>0</v>
      </c>
      <c r="BH300" s="216">
        <f>IF(N300="sníž. přenesená",J300,0)</f>
        <v>0</v>
      </c>
      <c r="BI300" s="216">
        <f>IF(N300="nulová",J300,0)</f>
        <v>0</v>
      </c>
      <c r="BJ300" s="17" t="s">
        <v>77</v>
      </c>
      <c r="BK300" s="216">
        <f>ROUND(I300*H300,2)</f>
        <v>0</v>
      </c>
      <c r="BL300" s="17" t="s">
        <v>119</v>
      </c>
      <c r="BM300" s="215" t="s">
        <v>444</v>
      </c>
    </row>
    <row r="301" s="2" customFormat="1">
      <c r="A301" s="38"/>
      <c r="B301" s="39"/>
      <c r="C301" s="40"/>
      <c r="D301" s="217" t="s">
        <v>121</v>
      </c>
      <c r="E301" s="40"/>
      <c r="F301" s="218" t="s">
        <v>443</v>
      </c>
      <c r="G301" s="40"/>
      <c r="H301" s="40"/>
      <c r="I301" s="219"/>
      <c r="J301" s="40"/>
      <c r="K301" s="40"/>
      <c r="L301" s="44"/>
      <c r="M301" s="220"/>
      <c r="N301" s="221"/>
      <c r="O301" s="84"/>
      <c r="P301" s="84"/>
      <c r="Q301" s="84"/>
      <c r="R301" s="84"/>
      <c r="S301" s="84"/>
      <c r="T301" s="85"/>
      <c r="U301" s="38"/>
      <c r="V301" s="38"/>
      <c r="W301" s="38"/>
      <c r="X301" s="38"/>
      <c r="Y301" s="38"/>
      <c r="Z301" s="38"/>
      <c r="AA301" s="38"/>
      <c r="AB301" s="38"/>
      <c r="AC301" s="38"/>
      <c r="AD301" s="38"/>
      <c r="AE301" s="38"/>
      <c r="AT301" s="17" t="s">
        <v>121</v>
      </c>
      <c r="AU301" s="17" t="s">
        <v>79</v>
      </c>
    </row>
    <row r="302" s="2" customFormat="1">
      <c r="A302" s="38"/>
      <c r="B302" s="39"/>
      <c r="C302" s="40"/>
      <c r="D302" s="217" t="s">
        <v>122</v>
      </c>
      <c r="E302" s="40"/>
      <c r="F302" s="222" t="s">
        <v>445</v>
      </c>
      <c r="G302" s="40"/>
      <c r="H302" s="40"/>
      <c r="I302" s="219"/>
      <c r="J302" s="40"/>
      <c r="K302" s="40"/>
      <c r="L302" s="44"/>
      <c r="M302" s="220"/>
      <c r="N302" s="221"/>
      <c r="O302" s="84"/>
      <c r="P302" s="84"/>
      <c r="Q302" s="84"/>
      <c r="R302" s="84"/>
      <c r="S302" s="84"/>
      <c r="T302" s="85"/>
      <c r="U302" s="38"/>
      <c r="V302" s="38"/>
      <c r="W302" s="38"/>
      <c r="X302" s="38"/>
      <c r="Y302" s="38"/>
      <c r="Z302" s="38"/>
      <c r="AA302" s="38"/>
      <c r="AB302" s="38"/>
      <c r="AC302" s="38"/>
      <c r="AD302" s="38"/>
      <c r="AE302" s="38"/>
      <c r="AT302" s="17" t="s">
        <v>122</v>
      </c>
      <c r="AU302" s="17" t="s">
        <v>79</v>
      </c>
    </row>
    <row r="303" s="2" customFormat="1" ht="22.2" customHeight="1">
      <c r="A303" s="38"/>
      <c r="B303" s="39"/>
      <c r="C303" s="204" t="s">
        <v>446</v>
      </c>
      <c r="D303" s="204" t="s">
        <v>114</v>
      </c>
      <c r="E303" s="205" t="s">
        <v>447</v>
      </c>
      <c r="F303" s="206" t="s">
        <v>448</v>
      </c>
      <c r="G303" s="207" t="s">
        <v>179</v>
      </c>
      <c r="H303" s="208">
        <v>3</v>
      </c>
      <c r="I303" s="209"/>
      <c r="J303" s="210">
        <f>ROUND(I303*H303,2)</f>
        <v>0</v>
      </c>
      <c r="K303" s="206" t="s">
        <v>118</v>
      </c>
      <c r="L303" s="44"/>
      <c r="M303" s="211" t="s">
        <v>19</v>
      </c>
      <c r="N303" s="212" t="s">
        <v>40</v>
      </c>
      <c r="O303" s="84"/>
      <c r="P303" s="213">
        <f>O303*H303</f>
        <v>0</v>
      </c>
      <c r="Q303" s="213">
        <v>0</v>
      </c>
      <c r="R303" s="213">
        <f>Q303*H303</f>
        <v>0</v>
      </c>
      <c r="S303" s="213">
        <v>0</v>
      </c>
      <c r="T303" s="214">
        <f>S303*H303</f>
        <v>0</v>
      </c>
      <c r="U303" s="38"/>
      <c r="V303" s="38"/>
      <c r="W303" s="38"/>
      <c r="X303" s="38"/>
      <c r="Y303" s="38"/>
      <c r="Z303" s="38"/>
      <c r="AA303" s="38"/>
      <c r="AB303" s="38"/>
      <c r="AC303" s="38"/>
      <c r="AD303" s="38"/>
      <c r="AE303" s="38"/>
      <c r="AR303" s="215" t="s">
        <v>119</v>
      </c>
      <c r="AT303" s="215" t="s">
        <v>114</v>
      </c>
      <c r="AU303" s="215" t="s">
        <v>79</v>
      </c>
      <c r="AY303" s="17" t="s">
        <v>111</v>
      </c>
      <c r="BE303" s="216">
        <f>IF(N303="základní",J303,0)</f>
        <v>0</v>
      </c>
      <c r="BF303" s="216">
        <f>IF(N303="snížená",J303,0)</f>
        <v>0</v>
      </c>
      <c r="BG303" s="216">
        <f>IF(N303="zákl. přenesená",J303,0)</f>
        <v>0</v>
      </c>
      <c r="BH303" s="216">
        <f>IF(N303="sníž. přenesená",J303,0)</f>
        <v>0</v>
      </c>
      <c r="BI303" s="216">
        <f>IF(N303="nulová",J303,0)</f>
        <v>0</v>
      </c>
      <c r="BJ303" s="17" t="s">
        <v>77</v>
      </c>
      <c r="BK303" s="216">
        <f>ROUND(I303*H303,2)</f>
        <v>0</v>
      </c>
      <c r="BL303" s="17" t="s">
        <v>119</v>
      </c>
      <c r="BM303" s="215" t="s">
        <v>449</v>
      </c>
    </row>
    <row r="304" s="2" customFormat="1">
      <c r="A304" s="38"/>
      <c r="B304" s="39"/>
      <c r="C304" s="40"/>
      <c r="D304" s="217" t="s">
        <v>121</v>
      </c>
      <c r="E304" s="40"/>
      <c r="F304" s="218" t="s">
        <v>448</v>
      </c>
      <c r="G304" s="40"/>
      <c r="H304" s="40"/>
      <c r="I304" s="219"/>
      <c r="J304" s="40"/>
      <c r="K304" s="40"/>
      <c r="L304" s="44"/>
      <c r="M304" s="220"/>
      <c r="N304" s="221"/>
      <c r="O304" s="84"/>
      <c r="P304" s="84"/>
      <c r="Q304" s="84"/>
      <c r="R304" s="84"/>
      <c r="S304" s="84"/>
      <c r="T304" s="85"/>
      <c r="U304" s="38"/>
      <c r="V304" s="38"/>
      <c r="W304" s="38"/>
      <c r="X304" s="38"/>
      <c r="Y304" s="38"/>
      <c r="Z304" s="38"/>
      <c r="AA304" s="38"/>
      <c r="AB304" s="38"/>
      <c r="AC304" s="38"/>
      <c r="AD304" s="38"/>
      <c r="AE304" s="38"/>
      <c r="AT304" s="17" t="s">
        <v>121</v>
      </c>
      <c r="AU304" s="17" t="s">
        <v>79</v>
      </c>
    </row>
    <row r="305" s="2" customFormat="1">
      <c r="A305" s="38"/>
      <c r="B305" s="39"/>
      <c r="C305" s="40"/>
      <c r="D305" s="217" t="s">
        <v>122</v>
      </c>
      <c r="E305" s="40"/>
      <c r="F305" s="222" t="s">
        <v>445</v>
      </c>
      <c r="G305" s="40"/>
      <c r="H305" s="40"/>
      <c r="I305" s="219"/>
      <c r="J305" s="40"/>
      <c r="K305" s="40"/>
      <c r="L305" s="44"/>
      <c r="M305" s="220"/>
      <c r="N305" s="221"/>
      <c r="O305" s="84"/>
      <c r="P305" s="84"/>
      <c r="Q305" s="84"/>
      <c r="R305" s="84"/>
      <c r="S305" s="84"/>
      <c r="T305" s="85"/>
      <c r="U305" s="38"/>
      <c r="V305" s="38"/>
      <c r="W305" s="38"/>
      <c r="X305" s="38"/>
      <c r="Y305" s="38"/>
      <c r="Z305" s="38"/>
      <c r="AA305" s="38"/>
      <c r="AB305" s="38"/>
      <c r="AC305" s="38"/>
      <c r="AD305" s="38"/>
      <c r="AE305" s="38"/>
      <c r="AT305" s="17" t="s">
        <v>122</v>
      </c>
      <c r="AU305" s="17" t="s">
        <v>79</v>
      </c>
    </row>
    <row r="306" s="2" customFormat="1" ht="22.2" customHeight="1">
      <c r="A306" s="38"/>
      <c r="B306" s="39"/>
      <c r="C306" s="204" t="s">
        <v>450</v>
      </c>
      <c r="D306" s="204" t="s">
        <v>114</v>
      </c>
      <c r="E306" s="205" t="s">
        <v>451</v>
      </c>
      <c r="F306" s="206" t="s">
        <v>452</v>
      </c>
      <c r="G306" s="207" t="s">
        <v>157</v>
      </c>
      <c r="H306" s="208">
        <v>150.96899999999999</v>
      </c>
      <c r="I306" s="209"/>
      <c r="J306" s="210">
        <f>ROUND(I306*H306,2)</f>
        <v>0</v>
      </c>
      <c r="K306" s="206" t="s">
        <v>118</v>
      </c>
      <c r="L306" s="44"/>
      <c r="M306" s="211" t="s">
        <v>19</v>
      </c>
      <c r="N306" s="212" t="s">
        <v>40</v>
      </c>
      <c r="O306" s="84"/>
      <c r="P306" s="213">
        <f>O306*H306</f>
        <v>0</v>
      </c>
      <c r="Q306" s="213">
        <v>0</v>
      </c>
      <c r="R306" s="213">
        <f>Q306*H306</f>
        <v>0</v>
      </c>
      <c r="S306" s="213">
        <v>0</v>
      </c>
      <c r="T306" s="214">
        <f>S306*H306</f>
        <v>0</v>
      </c>
      <c r="U306" s="38"/>
      <c r="V306" s="38"/>
      <c r="W306" s="38"/>
      <c r="X306" s="38"/>
      <c r="Y306" s="38"/>
      <c r="Z306" s="38"/>
      <c r="AA306" s="38"/>
      <c r="AB306" s="38"/>
      <c r="AC306" s="38"/>
      <c r="AD306" s="38"/>
      <c r="AE306" s="38"/>
      <c r="AR306" s="215" t="s">
        <v>119</v>
      </c>
      <c r="AT306" s="215" t="s">
        <v>114</v>
      </c>
      <c r="AU306" s="215" t="s">
        <v>79</v>
      </c>
      <c r="AY306" s="17" t="s">
        <v>111</v>
      </c>
      <c r="BE306" s="216">
        <f>IF(N306="základní",J306,0)</f>
        <v>0</v>
      </c>
      <c r="BF306" s="216">
        <f>IF(N306="snížená",J306,0)</f>
        <v>0</v>
      </c>
      <c r="BG306" s="216">
        <f>IF(N306="zákl. přenesená",J306,0)</f>
        <v>0</v>
      </c>
      <c r="BH306" s="216">
        <f>IF(N306="sníž. přenesená",J306,0)</f>
        <v>0</v>
      </c>
      <c r="BI306" s="216">
        <f>IF(N306="nulová",J306,0)</f>
        <v>0</v>
      </c>
      <c r="BJ306" s="17" t="s">
        <v>77</v>
      </c>
      <c r="BK306" s="216">
        <f>ROUND(I306*H306,2)</f>
        <v>0</v>
      </c>
      <c r="BL306" s="17" t="s">
        <v>119</v>
      </c>
      <c r="BM306" s="215" t="s">
        <v>453</v>
      </c>
    </row>
    <row r="307" s="2" customFormat="1">
      <c r="A307" s="38"/>
      <c r="B307" s="39"/>
      <c r="C307" s="40"/>
      <c r="D307" s="217" t="s">
        <v>121</v>
      </c>
      <c r="E307" s="40"/>
      <c r="F307" s="218" t="s">
        <v>452</v>
      </c>
      <c r="G307" s="40"/>
      <c r="H307" s="40"/>
      <c r="I307" s="219"/>
      <c r="J307" s="40"/>
      <c r="K307" s="40"/>
      <c r="L307" s="44"/>
      <c r="M307" s="220"/>
      <c r="N307" s="221"/>
      <c r="O307" s="84"/>
      <c r="P307" s="84"/>
      <c r="Q307" s="84"/>
      <c r="R307" s="84"/>
      <c r="S307" s="84"/>
      <c r="T307" s="85"/>
      <c r="U307" s="38"/>
      <c r="V307" s="38"/>
      <c r="W307" s="38"/>
      <c r="X307" s="38"/>
      <c r="Y307" s="38"/>
      <c r="Z307" s="38"/>
      <c r="AA307" s="38"/>
      <c r="AB307" s="38"/>
      <c r="AC307" s="38"/>
      <c r="AD307" s="38"/>
      <c r="AE307" s="38"/>
      <c r="AT307" s="17" t="s">
        <v>121</v>
      </c>
      <c r="AU307" s="17" t="s">
        <v>79</v>
      </c>
    </row>
    <row r="308" s="2" customFormat="1">
      <c r="A308" s="38"/>
      <c r="B308" s="39"/>
      <c r="C308" s="40"/>
      <c r="D308" s="217" t="s">
        <v>122</v>
      </c>
      <c r="E308" s="40"/>
      <c r="F308" s="222" t="s">
        <v>454</v>
      </c>
      <c r="G308" s="40"/>
      <c r="H308" s="40"/>
      <c r="I308" s="219"/>
      <c r="J308" s="40"/>
      <c r="K308" s="40"/>
      <c r="L308" s="44"/>
      <c r="M308" s="220"/>
      <c r="N308" s="221"/>
      <c r="O308" s="84"/>
      <c r="P308" s="84"/>
      <c r="Q308" s="84"/>
      <c r="R308" s="84"/>
      <c r="S308" s="84"/>
      <c r="T308" s="85"/>
      <c r="U308" s="38"/>
      <c r="V308" s="38"/>
      <c r="W308" s="38"/>
      <c r="X308" s="38"/>
      <c r="Y308" s="38"/>
      <c r="Z308" s="38"/>
      <c r="AA308" s="38"/>
      <c r="AB308" s="38"/>
      <c r="AC308" s="38"/>
      <c r="AD308" s="38"/>
      <c r="AE308" s="38"/>
      <c r="AT308" s="17" t="s">
        <v>122</v>
      </c>
      <c r="AU308" s="17" t="s">
        <v>79</v>
      </c>
    </row>
    <row r="309" s="13" customFormat="1">
      <c r="A309" s="13"/>
      <c r="B309" s="233"/>
      <c r="C309" s="234"/>
      <c r="D309" s="217" t="s">
        <v>135</v>
      </c>
      <c r="E309" s="235" t="s">
        <v>19</v>
      </c>
      <c r="F309" s="236" t="s">
        <v>159</v>
      </c>
      <c r="G309" s="234"/>
      <c r="H309" s="237">
        <v>150.96899999999999</v>
      </c>
      <c r="I309" s="238"/>
      <c r="J309" s="234"/>
      <c r="K309" s="234"/>
      <c r="L309" s="239"/>
      <c r="M309" s="240"/>
      <c r="N309" s="241"/>
      <c r="O309" s="241"/>
      <c r="P309" s="241"/>
      <c r="Q309" s="241"/>
      <c r="R309" s="241"/>
      <c r="S309" s="241"/>
      <c r="T309" s="242"/>
      <c r="U309" s="13"/>
      <c r="V309" s="13"/>
      <c r="W309" s="13"/>
      <c r="X309" s="13"/>
      <c r="Y309" s="13"/>
      <c r="Z309" s="13"/>
      <c r="AA309" s="13"/>
      <c r="AB309" s="13"/>
      <c r="AC309" s="13"/>
      <c r="AD309" s="13"/>
      <c r="AE309" s="13"/>
      <c r="AT309" s="243" t="s">
        <v>135</v>
      </c>
      <c r="AU309" s="243" t="s">
        <v>79</v>
      </c>
      <c r="AV309" s="13" t="s">
        <v>79</v>
      </c>
      <c r="AW309" s="13" t="s">
        <v>31</v>
      </c>
      <c r="AX309" s="13" t="s">
        <v>77</v>
      </c>
      <c r="AY309" s="243" t="s">
        <v>111</v>
      </c>
    </row>
    <row r="310" s="2" customFormat="1" ht="13.8" customHeight="1">
      <c r="A310" s="38"/>
      <c r="B310" s="39"/>
      <c r="C310" s="223" t="s">
        <v>455</v>
      </c>
      <c r="D310" s="244" t="s">
        <v>129</v>
      </c>
      <c r="E310" s="224" t="s">
        <v>193</v>
      </c>
      <c r="F310" s="225" t="s">
        <v>194</v>
      </c>
      <c r="G310" s="226" t="s">
        <v>157</v>
      </c>
      <c r="H310" s="227">
        <v>150</v>
      </c>
      <c r="I310" s="228"/>
      <c r="J310" s="229">
        <f>ROUND(I310*H310,2)</f>
        <v>0</v>
      </c>
      <c r="K310" s="225" t="s">
        <v>118</v>
      </c>
      <c r="L310" s="230"/>
      <c r="M310" s="231" t="s">
        <v>19</v>
      </c>
      <c r="N310" s="232" t="s">
        <v>40</v>
      </c>
      <c r="O310" s="84"/>
      <c r="P310" s="213">
        <f>O310*H310</f>
        <v>0</v>
      </c>
      <c r="Q310" s="213">
        <v>0</v>
      </c>
      <c r="R310" s="213">
        <f>Q310*H310</f>
        <v>0</v>
      </c>
      <c r="S310" s="213">
        <v>0</v>
      </c>
      <c r="T310" s="214">
        <f>S310*H310</f>
        <v>0</v>
      </c>
      <c r="U310" s="38"/>
      <c r="V310" s="38"/>
      <c r="W310" s="38"/>
      <c r="X310" s="38"/>
      <c r="Y310" s="38"/>
      <c r="Z310" s="38"/>
      <c r="AA310" s="38"/>
      <c r="AB310" s="38"/>
      <c r="AC310" s="38"/>
      <c r="AD310" s="38"/>
      <c r="AE310" s="38"/>
      <c r="AR310" s="215" t="s">
        <v>133</v>
      </c>
      <c r="AT310" s="215" t="s">
        <v>129</v>
      </c>
      <c r="AU310" s="215" t="s">
        <v>79</v>
      </c>
      <c r="AY310" s="17" t="s">
        <v>111</v>
      </c>
      <c r="BE310" s="216">
        <f>IF(N310="základní",J310,0)</f>
        <v>0</v>
      </c>
      <c r="BF310" s="216">
        <f>IF(N310="snížená",J310,0)</f>
        <v>0</v>
      </c>
      <c r="BG310" s="216">
        <f>IF(N310="zákl. přenesená",J310,0)</f>
        <v>0</v>
      </c>
      <c r="BH310" s="216">
        <f>IF(N310="sníž. přenesená",J310,0)</f>
        <v>0</v>
      </c>
      <c r="BI310" s="216">
        <f>IF(N310="nulová",J310,0)</f>
        <v>0</v>
      </c>
      <c r="BJ310" s="17" t="s">
        <v>77</v>
      </c>
      <c r="BK310" s="216">
        <f>ROUND(I310*H310,2)</f>
        <v>0</v>
      </c>
      <c r="BL310" s="17" t="s">
        <v>119</v>
      </c>
      <c r="BM310" s="215" t="s">
        <v>456</v>
      </c>
    </row>
    <row r="311" s="2" customFormat="1">
      <c r="A311" s="38"/>
      <c r="B311" s="39"/>
      <c r="C311" s="40"/>
      <c r="D311" s="217" t="s">
        <v>121</v>
      </c>
      <c r="E311" s="40"/>
      <c r="F311" s="218" t="s">
        <v>194</v>
      </c>
      <c r="G311" s="40"/>
      <c r="H311" s="40"/>
      <c r="I311" s="219"/>
      <c r="J311" s="40"/>
      <c r="K311" s="40"/>
      <c r="L311" s="44"/>
      <c r="M311" s="220"/>
      <c r="N311" s="221"/>
      <c r="O311" s="84"/>
      <c r="P311" s="84"/>
      <c r="Q311" s="84"/>
      <c r="R311" s="84"/>
      <c r="S311" s="84"/>
      <c r="T311" s="85"/>
      <c r="U311" s="38"/>
      <c r="V311" s="38"/>
      <c r="W311" s="38"/>
      <c r="X311" s="38"/>
      <c r="Y311" s="38"/>
      <c r="Z311" s="38"/>
      <c r="AA311" s="38"/>
      <c r="AB311" s="38"/>
      <c r="AC311" s="38"/>
      <c r="AD311" s="38"/>
      <c r="AE311" s="38"/>
      <c r="AT311" s="17" t="s">
        <v>121</v>
      </c>
      <c r="AU311" s="17" t="s">
        <v>79</v>
      </c>
    </row>
    <row r="312" s="2" customFormat="1">
      <c r="A312" s="38"/>
      <c r="B312" s="39"/>
      <c r="C312" s="40"/>
      <c r="D312" s="217" t="s">
        <v>122</v>
      </c>
      <c r="E312" s="40"/>
      <c r="F312" s="222" t="s">
        <v>457</v>
      </c>
      <c r="G312" s="40"/>
      <c r="H312" s="40"/>
      <c r="I312" s="219"/>
      <c r="J312" s="40"/>
      <c r="K312" s="40"/>
      <c r="L312" s="44"/>
      <c r="M312" s="220"/>
      <c r="N312" s="221"/>
      <c r="O312" s="84"/>
      <c r="P312" s="84"/>
      <c r="Q312" s="84"/>
      <c r="R312" s="84"/>
      <c r="S312" s="84"/>
      <c r="T312" s="85"/>
      <c r="U312" s="38"/>
      <c r="V312" s="38"/>
      <c r="W312" s="38"/>
      <c r="X312" s="38"/>
      <c r="Y312" s="38"/>
      <c r="Z312" s="38"/>
      <c r="AA312" s="38"/>
      <c r="AB312" s="38"/>
      <c r="AC312" s="38"/>
      <c r="AD312" s="38"/>
      <c r="AE312" s="38"/>
      <c r="AT312" s="17" t="s">
        <v>122</v>
      </c>
      <c r="AU312" s="17" t="s">
        <v>79</v>
      </c>
    </row>
    <row r="313" s="13" customFormat="1">
      <c r="A313" s="13"/>
      <c r="B313" s="233"/>
      <c r="C313" s="234"/>
      <c r="D313" s="217" t="s">
        <v>135</v>
      </c>
      <c r="E313" s="235" t="s">
        <v>19</v>
      </c>
      <c r="F313" s="236" t="s">
        <v>458</v>
      </c>
      <c r="G313" s="234"/>
      <c r="H313" s="237">
        <v>150</v>
      </c>
      <c r="I313" s="238"/>
      <c r="J313" s="234"/>
      <c r="K313" s="234"/>
      <c r="L313" s="239"/>
      <c r="M313" s="240"/>
      <c r="N313" s="241"/>
      <c r="O313" s="241"/>
      <c r="P313" s="241"/>
      <c r="Q313" s="241"/>
      <c r="R313" s="241"/>
      <c r="S313" s="241"/>
      <c r="T313" s="242"/>
      <c r="U313" s="13"/>
      <c r="V313" s="13"/>
      <c r="W313" s="13"/>
      <c r="X313" s="13"/>
      <c r="Y313" s="13"/>
      <c r="Z313" s="13"/>
      <c r="AA313" s="13"/>
      <c r="AB313" s="13"/>
      <c r="AC313" s="13"/>
      <c r="AD313" s="13"/>
      <c r="AE313" s="13"/>
      <c r="AT313" s="243" t="s">
        <v>135</v>
      </c>
      <c r="AU313" s="243" t="s">
        <v>79</v>
      </c>
      <c r="AV313" s="13" t="s">
        <v>79</v>
      </c>
      <c r="AW313" s="13" t="s">
        <v>31</v>
      </c>
      <c r="AX313" s="13" t="s">
        <v>77</v>
      </c>
      <c r="AY313" s="243" t="s">
        <v>111</v>
      </c>
    </row>
    <row r="314" s="2" customFormat="1" ht="22.2" customHeight="1">
      <c r="A314" s="38"/>
      <c r="B314" s="39"/>
      <c r="C314" s="223" t="s">
        <v>459</v>
      </c>
      <c r="D314" s="244" t="s">
        <v>129</v>
      </c>
      <c r="E314" s="224" t="s">
        <v>460</v>
      </c>
      <c r="F314" s="225" t="s">
        <v>461</v>
      </c>
      <c r="G314" s="226" t="s">
        <v>179</v>
      </c>
      <c r="H314" s="227">
        <v>1</v>
      </c>
      <c r="I314" s="228"/>
      <c r="J314" s="229">
        <f>ROUND(I314*H314,2)</f>
        <v>0</v>
      </c>
      <c r="K314" s="225" t="s">
        <v>118</v>
      </c>
      <c r="L314" s="230"/>
      <c r="M314" s="231" t="s">
        <v>19</v>
      </c>
      <c r="N314" s="232" t="s">
        <v>40</v>
      </c>
      <c r="O314" s="84"/>
      <c r="P314" s="213">
        <f>O314*H314</f>
        <v>0</v>
      </c>
      <c r="Q314" s="213">
        <v>0.94899999999999995</v>
      </c>
      <c r="R314" s="213">
        <f>Q314*H314</f>
        <v>0.94899999999999995</v>
      </c>
      <c r="S314" s="213">
        <v>0</v>
      </c>
      <c r="T314" s="214">
        <f>S314*H314</f>
        <v>0</v>
      </c>
      <c r="U314" s="38"/>
      <c r="V314" s="38"/>
      <c r="W314" s="38"/>
      <c r="X314" s="38"/>
      <c r="Y314" s="38"/>
      <c r="Z314" s="38"/>
      <c r="AA314" s="38"/>
      <c r="AB314" s="38"/>
      <c r="AC314" s="38"/>
      <c r="AD314" s="38"/>
      <c r="AE314" s="38"/>
      <c r="AR314" s="215" t="s">
        <v>133</v>
      </c>
      <c r="AT314" s="215" t="s">
        <v>129</v>
      </c>
      <c r="AU314" s="215" t="s">
        <v>79</v>
      </c>
      <c r="AY314" s="17" t="s">
        <v>111</v>
      </c>
      <c r="BE314" s="216">
        <f>IF(N314="základní",J314,0)</f>
        <v>0</v>
      </c>
      <c r="BF314" s="216">
        <f>IF(N314="snížená",J314,0)</f>
        <v>0</v>
      </c>
      <c r="BG314" s="216">
        <f>IF(N314="zákl. přenesená",J314,0)</f>
        <v>0</v>
      </c>
      <c r="BH314" s="216">
        <f>IF(N314="sníž. přenesená",J314,0)</f>
        <v>0</v>
      </c>
      <c r="BI314" s="216">
        <f>IF(N314="nulová",J314,0)</f>
        <v>0</v>
      </c>
      <c r="BJ314" s="17" t="s">
        <v>77</v>
      </c>
      <c r="BK314" s="216">
        <f>ROUND(I314*H314,2)</f>
        <v>0</v>
      </c>
      <c r="BL314" s="17" t="s">
        <v>119</v>
      </c>
      <c r="BM314" s="215" t="s">
        <v>462</v>
      </c>
    </row>
    <row r="315" s="2" customFormat="1">
      <c r="A315" s="38"/>
      <c r="B315" s="39"/>
      <c r="C315" s="40"/>
      <c r="D315" s="217" t="s">
        <v>121</v>
      </c>
      <c r="E315" s="40"/>
      <c r="F315" s="218" t="s">
        <v>461</v>
      </c>
      <c r="G315" s="40"/>
      <c r="H315" s="40"/>
      <c r="I315" s="219"/>
      <c r="J315" s="40"/>
      <c r="K315" s="40"/>
      <c r="L315" s="44"/>
      <c r="M315" s="220"/>
      <c r="N315" s="221"/>
      <c r="O315" s="84"/>
      <c r="P315" s="84"/>
      <c r="Q315" s="84"/>
      <c r="R315" s="84"/>
      <c r="S315" s="84"/>
      <c r="T315" s="85"/>
      <c r="U315" s="38"/>
      <c r="V315" s="38"/>
      <c r="W315" s="38"/>
      <c r="X315" s="38"/>
      <c r="Y315" s="38"/>
      <c r="Z315" s="38"/>
      <c r="AA315" s="38"/>
      <c r="AB315" s="38"/>
      <c r="AC315" s="38"/>
      <c r="AD315" s="38"/>
      <c r="AE315" s="38"/>
      <c r="AT315" s="17" t="s">
        <v>121</v>
      </c>
      <c r="AU315" s="17" t="s">
        <v>79</v>
      </c>
    </row>
    <row r="316" s="2" customFormat="1">
      <c r="A316" s="38"/>
      <c r="B316" s="39"/>
      <c r="C316" s="40"/>
      <c r="D316" s="217" t="s">
        <v>122</v>
      </c>
      <c r="E316" s="40"/>
      <c r="F316" s="222" t="s">
        <v>463</v>
      </c>
      <c r="G316" s="40"/>
      <c r="H316" s="40"/>
      <c r="I316" s="219"/>
      <c r="J316" s="40"/>
      <c r="K316" s="40"/>
      <c r="L316" s="44"/>
      <c r="M316" s="220"/>
      <c r="N316" s="221"/>
      <c r="O316" s="84"/>
      <c r="P316" s="84"/>
      <c r="Q316" s="84"/>
      <c r="R316" s="84"/>
      <c r="S316" s="84"/>
      <c r="T316" s="85"/>
      <c r="U316" s="38"/>
      <c r="V316" s="38"/>
      <c r="W316" s="38"/>
      <c r="X316" s="38"/>
      <c r="Y316" s="38"/>
      <c r="Z316" s="38"/>
      <c r="AA316" s="38"/>
      <c r="AB316" s="38"/>
      <c r="AC316" s="38"/>
      <c r="AD316" s="38"/>
      <c r="AE316" s="38"/>
      <c r="AT316" s="17" t="s">
        <v>122</v>
      </c>
      <c r="AU316" s="17" t="s">
        <v>79</v>
      </c>
    </row>
    <row r="317" s="2" customFormat="1" ht="22.2" customHeight="1">
      <c r="A317" s="38"/>
      <c r="B317" s="39"/>
      <c r="C317" s="223" t="s">
        <v>464</v>
      </c>
      <c r="D317" s="244" t="s">
        <v>129</v>
      </c>
      <c r="E317" s="224" t="s">
        <v>465</v>
      </c>
      <c r="F317" s="225" t="s">
        <v>466</v>
      </c>
      <c r="G317" s="226" t="s">
        <v>179</v>
      </c>
      <c r="H317" s="227">
        <v>2</v>
      </c>
      <c r="I317" s="228"/>
      <c r="J317" s="229">
        <f>ROUND(I317*H317,2)</f>
        <v>0</v>
      </c>
      <c r="K317" s="225" t="s">
        <v>118</v>
      </c>
      <c r="L317" s="230"/>
      <c r="M317" s="231" t="s">
        <v>19</v>
      </c>
      <c r="N317" s="232" t="s">
        <v>40</v>
      </c>
      <c r="O317" s="84"/>
      <c r="P317" s="213">
        <f>O317*H317</f>
        <v>0</v>
      </c>
      <c r="Q317" s="213">
        <v>0.11700000000000001</v>
      </c>
      <c r="R317" s="213">
        <f>Q317*H317</f>
        <v>0.23400000000000001</v>
      </c>
      <c r="S317" s="213">
        <v>0</v>
      </c>
      <c r="T317" s="214">
        <f>S317*H317</f>
        <v>0</v>
      </c>
      <c r="U317" s="38"/>
      <c r="V317" s="38"/>
      <c r="W317" s="38"/>
      <c r="X317" s="38"/>
      <c r="Y317" s="38"/>
      <c r="Z317" s="38"/>
      <c r="AA317" s="38"/>
      <c r="AB317" s="38"/>
      <c r="AC317" s="38"/>
      <c r="AD317" s="38"/>
      <c r="AE317" s="38"/>
      <c r="AR317" s="215" t="s">
        <v>133</v>
      </c>
      <c r="AT317" s="215" t="s">
        <v>129</v>
      </c>
      <c r="AU317" s="215" t="s">
        <v>79</v>
      </c>
      <c r="AY317" s="17" t="s">
        <v>111</v>
      </c>
      <c r="BE317" s="216">
        <f>IF(N317="základní",J317,0)</f>
        <v>0</v>
      </c>
      <c r="BF317" s="216">
        <f>IF(N317="snížená",J317,0)</f>
        <v>0</v>
      </c>
      <c r="BG317" s="216">
        <f>IF(N317="zákl. přenesená",J317,0)</f>
        <v>0</v>
      </c>
      <c r="BH317" s="216">
        <f>IF(N317="sníž. přenesená",J317,0)</f>
        <v>0</v>
      </c>
      <c r="BI317" s="216">
        <f>IF(N317="nulová",J317,0)</f>
        <v>0</v>
      </c>
      <c r="BJ317" s="17" t="s">
        <v>77</v>
      </c>
      <c r="BK317" s="216">
        <f>ROUND(I317*H317,2)</f>
        <v>0</v>
      </c>
      <c r="BL317" s="17" t="s">
        <v>119</v>
      </c>
      <c r="BM317" s="215" t="s">
        <v>467</v>
      </c>
    </row>
    <row r="318" s="2" customFormat="1">
      <c r="A318" s="38"/>
      <c r="B318" s="39"/>
      <c r="C318" s="40"/>
      <c r="D318" s="217" t="s">
        <v>121</v>
      </c>
      <c r="E318" s="40"/>
      <c r="F318" s="218" t="s">
        <v>466</v>
      </c>
      <c r="G318" s="40"/>
      <c r="H318" s="40"/>
      <c r="I318" s="219"/>
      <c r="J318" s="40"/>
      <c r="K318" s="40"/>
      <c r="L318" s="44"/>
      <c r="M318" s="220"/>
      <c r="N318" s="221"/>
      <c r="O318" s="84"/>
      <c r="P318" s="84"/>
      <c r="Q318" s="84"/>
      <c r="R318" s="84"/>
      <c r="S318" s="84"/>
      <c r="T318" s="85"/>
      <c r="U318" s="38"/>
      <c r="V318" s="38"/>
      <c r="W318" s="38"/>
      <c r="X318" s="38"/>
      <c r="Y318" s="38"/>
      <c r="Z318" s="38"/>
      <c r="AA318" s="38"/>
      <c r="AB318" s="38"/>
      <c r="AC318" s="38"/>
      <c r="AD318" s="38"/>
      <c r="AE318" s="38"/>
      <c r="AT318" s="17" t="s">
        <v>121</v>
      </c>
      <c r="AU318" s="17" t="s">
        <v>79</v>
      </c>
    </row>
    <row r="319" s="2" customFormat="1">
      <c r="A319" s="38"/>
      <c r="B319" s="39"/>
      <c r="C319" s="40"/>
      <c r="D319" s="217" t="s">
        <v>122</v>
      </c>
      <c r="E319" s="40"/>
      <c r="F319" s="222" t="s">
        <v>463</v>
      </c>
      <c r="G319" s="40"/>
      <c r="H319" s="40"/>
      <c r="I319" s="219"/>
      <c r="J319" s="40"/>
      <c r="K319" s="40"/>
      <c r="L319" s="44"/>
      <c r="M319" s="220"/>
      <c r="N319" s="221"/>
      <c r="O319" s="84"/>
      <c r="P319" s="84"/>
      <c r="Q319" s="84"/>
      <c r="R319" s="84"/>
      <c r="S319" s="84"/>
      <c r="T319" s="85"/>
      <c r="U319" s="38"/>
      <c r="V319" s="38"/>
      <c r="W319" s="38"/>
      <c r="X319" s="38"/>
      <c r="Y319" s="38"/>
      <c r="Z319" s="38"/>
      <c r="AA319" s="38"/>
      <c r="AB319" s="38"/>
      <c r="AC319" s="38"/>
      <c r="AD319" s="38"/>
      <c r="AE319" s="38"/>
      <c r="AT319" s="17" t="s">
        <v>122</v>
      </c>
      <c r="AU319" s="17" t="s">
        <v>79</v>
      </c>
    </row>
    <row r="320" s="2" customFormat="1" ht="13.8" customHeight="1">
      <c r="A320" s="38"/>
      <c r="B320" s="39"/>
      <c r="C320" s="223" t="s">
        <v>468</v>
      </c>
      <c r="D320" s="244" t="s">
        <v>129</v>
      </c>
      <c r="E320" s="224" t="s">
        <v>469</v>
      </c>
      <c r="F320" s="225" t="s">
        <v>470</v>
      </c>
      <c r="G320" s="226" t="s">
        <v>179</v>
      </c>
      <c r="H320" s="227">
        <v>1</v>
      </c>
      <c r="I320" s="228"/>
      <c r="J320" s="229">
        <f>ROUND(I320*H320,2)</f>
        <v>0</v>
      </c>
      <c r="K320" s="225" t="s">
        <v>118</v>
      </c>
      <c r="L320" s="230"/>
      <c r="M320" s="231" t="s">
        <v>19</v>
      </c>
      <c r="N320" s="232" t="s">
        <v>40</v>
      </c>
      <c r="O320" s="84"/>
      <c r="P320" s="213">
        <f>O320*H320</f>
        <v>0</v>
      </c>
      <c r="Q320" s="213">
        <v>0.63</v>
      </c>
      <c r="R320" s="213">
        <f>Q320*H320</f>
        <v>0.63</v>
      </c>
      <c r="S320" s="213">
        <v>0</v>
      </c>
      <c r="T320" s="214">
        <f>S320*H320</f>
        <v>0</v>
      </c>
      <c r="U320" s="38"/>
      <c r="V320" s="38"/>
      <c r="W320" s="38"/>
      <c r="X320" s="38"/>
      <c r="Y320" s="38"/>
      <c r="Z320" s="38"/>
      <c r="AA320" s="38"/>
      <c r="AB320" s="38"/>
      <c r="AC320" s="38"/>
      <c r="AD320" s="38"/>
      <c r="AE320" s="38"/>
      <c r="AR320" s="215" t="s">
        <v>133</v>
      </c>
      <c r="AT320" s="215" t="s">
        <v>129</v>
      </c>
      <c r="AU320" s="215" t="s">
        <v>79</v>
      </c>
      <c r="AY320" s="17" t="s">
        <v>111</v>
      </c>
      <c r="BE320" s="216">
        <f>IF(N320="základní",J320,0)</f>
        <v>0</v>
      </c>
      <c r="BF320" s="216">
        <f>IF(N320="snížená",J320,0)</f>
        <v>0</v>
      </c>
      <c r="BG320" s="216">
        <f>IF(N320="zákl. přenesená",J320,0)</f>
        <v>0</v>
      </c>
      <c r="BH320" s="216">
        <f>IF(N320="sníž. přenesená",J320,0)</f>
        <v>0</v>
      </c>
      <c r="BI320" s="216">
        <f>IF(N320="nulová",J320,0)</f>
        <v>0</v>
      </c>
      <c r="BJ320" s="17" t="s">
        <v>77</v>
      </c>
      <c r="BK320" s="216">
        <f>ROUND(I320*H320,2)</f>
        <v>0</v>
      </c>
      <c r="BL320" s="17" t="s">
        <v>119</v>
      </c>
      <c r="BM320" s="215" t="s">
        <v>471</v>
      </c>
    </row>
    <row r="321" s="2" customFormat="1">
      <c r="A321" s="38"/>
      <c r="B321" s="39"/>
      <c r="C321" s="40"/>
      <c r="D321" s="217" t="s">
        <v>121</v>
      </c>
      <c r="E321" s="40"/>
      <c r="F321" s="218" t="s">
        <v>470</v>
      </c>
      <c r="G321" s="40"/>
      <c r="H321" s="40"/>
      <c r="I321" s="219"/>
      <c r="J321" s="40"/>
      <c r="K321" s="40"/>
      <c r="L321" s="44"/>
      <c r="M321" s="220"/>
      <c r="N321" s="221"/>
      <c r="O321" s="84"/>
      <c r="P321" s="84"/>
      <c r="Q321" s="84"/>
      <c r="R321" s="84"/>
      <c r="S321" s="84"/>
      <c r="T321" s="85"/>
      <c r="U321" s="38"/>
      <c r="V321" s="38"/>
      <c r="W321" s="38"/>
      <c r="X321" s="38"/>
      <c r="Y321" s="38"/>
      <c r="Z321" s="38"/>
      <c r="AA321" s="38"/>
      <c r="AB321" s="38"/>
      <c r="AC321" s="38"/>
      <c r="AD321" s="38"/>
      <c r="AE321" s="38"/>
      <c r="AT321" s="17" t="s">
        <v>121</v>
      </c>
      <c r="AU321" s="17" t="s">
        <v>79</v>
      </c>
    </row>
    <row r="322" s="2" customFormat="1">
      <c r="A322" s="38"/>
      <c r="B322" s="39"/>
      <c r="C322" s="40"/>
      <c r="D322" s="217" t="s">
        <v>122</v>
      </c>
      <c r="E322" s="40"/>
      <c r="F322" s="222" t="s">
        <v>463</v>
      </c>
      <c r="G322" s="40"/>
      <c r="H322" s="40"/>
      <c r="I322" s="219"/>
      <c r="J322" s="40"/>
      <c r="K322" s="40"/>
      <c r="L322" s="44"/>
      <c r="M322" s="220"/>
      <c r="N322" s="221"/>
      <c r="O322" s="84"/>
      <c r="P322" s="84"/>
      <c r="Q322" s="84"/>
      <c r="R322" s="84"/>
      <c r="S322" s="84"/>
      <c r="T322" s="85"/>
      <c r="U322" s="38"/>
      <c r="V322" s="38"/>
      <c r="W322" s="38"/>
      <c r="X322" s="38"/>
      <c r="Y322" s="38"/>
      <c r="Z322" s="38"/>
      <c r="AA322" s="38"/>
      <c r="AB322" s="38"/>
      <c r="AC322" s="38"/>
      <c r="AD322" s="38"/>
      <c r="AE322" s="38"/>
      <c r="AT322" s="17" t="s">
        <v>122</v>
      </c>
      <c r="AU322" s="17" t="s">
        <v>79</v>
      </c>
    </row>
    <row r="323" s="2" customFormat="1" ht="13.8" customHeight="1">
      <c r="A323" s="38"/>
      <c r="B323" s="39"/>
      <c r="C323" s="223" t="s">
        <v>472</v>
      </c>
      <c r="D323" s="244" t="s">
        <v>129</v>
      </c>
      <c r="E323" s="224" t="s">
        <v>473</v>
      </c>
      <c r="F323" s="225" t="s">
        <v>474</v>
      </c>
      <c r="G323" s="226" t="s">
        <v>179</v>
      </c>
      <c r="H323" s="227">
        <v>1</v>
      </c>
      <c r="I323" s="228"/>
      <c r="J323" s="229">
        <f>ROUND(I323*H323,2)</f>
        <v>0</v>
      </c>
      <c r="K323" s="225" t="s">
        <v>118</v>
      </c>
      <c r="L323" s="230"/>
      <c r="M323" s="231" t="s">
        <v>19</v>
      </c>
      <c r="N323" s="232" t="s">
        <v>40</v>
      </c>
      <c r="O323" s="84"/>
      <c r="P323" s="213">
        <f>O323*H323</f>
        <v>0</v>
      </c>
      <c r="Q323" s="213">
        <v>0.63</v>
      </c>
      <c r="R323" s="213">
        <f>Q323*H323</f>
        <v>0.63</v>
      </c>
      <c r="S323" s="213">
        <v>0</v>
      </c>
      <c r="T323" s="214">
        <f>S323*H323</f>
        <v>0</v>
      </c>
      <c r="U323" s="38"/>
      <c r="V323" s="38"/>
      <c r="W323" s="38"/>
      <c r="X323" s="38"/>
      <c r="Y323" s="38"/>
      <c r="Z323" s="38"/>
      <c r="AA323" s="38"/>
      <c r="AB323" s="38"/>
      <c r="AC323" s="38"/>
      <c r="AD323" s="38"/>
      <c r="AE323" s="38"/>
      <c r="AR323" s="215" t="s">
        <v>133</v>
      </c>
      <c r="AT323" s="215" t="s">
        <v>129</v>
      </c>
      <c r="AU323" s="215" t="s">
        <v>79</v>
      </c>
      <c r="AY323" s="17" t="s">
        <v>111</v>
      </c>
      <c r="BE323" s="216">
        <f>IF(N323="základní",J323,0)</f>
        <v>0</v>
      </c>
      <c r="BF323" s="216">
        <f>IF(N323="snížená",J323,0)</f>
        <v>0</v>
      </c>
      <c r="BG323" s="216">
        <f>IF(N323="zákl. přenesená",J323,0)</f>
        <v>0</v>
      </c>
      <c r="BH323" s="216">
        <f>IF(N323="sníž. přenesená",J323,0)</f>
        <v>0</v>
      </c>
      <c r="BI323" s="216">
        <f>IF(N323="nulová",J323,0)</f>
        <v>0</v>
      </c>
      <c r="BJ323" s="17" t="s">
        <v>77</v>
      </c>
      <c r="BK323" s="216">
        <f>ROUND(I323*H323,2)</f>
        <v>0</v>
      </c>
      <c r="BL323" s="17" t="s">
        <v>119</v>
      </c>
      <c r="BM323" s="215" t="s">
        <v>475</v>
      </c>
    </row>
    <row r="324" s="2" customFormat="1">
      <c r="A324" s="38"/>
      <c r="B324" s="39"/>
      <c r="C324" s="40"/>
      <c r="D324" s="217" t="s">
        <v>121</v>
      </c>
      <c r="E324" s="40"/>
      <c r="F324" s="218" t="s">
        <v>474</v>
      </c>
      <c r="G324" s="40"/>
      <c r="H324" s="40"/>
      <c r="I324" s="219"/>
      <c r="J324" s="40"/>
      <c r="K324" s="40"/>
      <c r="L324" s="44"/>
      <c r="M324" s="220"/>
      <c r="N324" s="221"/>
      <c r="O324" s="84"/>
      <c r="P324" s="84"/>
      <c r="Q324" s="84"/>
      <c r="R324" s="84"/>
      <c r="S324" s="84"/>
      <c r="T324" s="85"/>
      <c r="U324" s="38"/>
      <c r="V324" s="38"/>
      <c r="W324" s="38"/>
      <c r="X324" s="38"/>
      <c r="Y324" s="38"/>
      <c r="Z324" s="38"/>
      <c r="AA324" s="38"/>
      <c r="AB324" s="38"/>
      <c r="AC324" s="38"/>
      <c r="AD324" s="38"/>
      <c r="AE324" s="38"/>
      <c r="AT324" s="17" t="s">
        <v>121</v>
      </c>
      <c r="AU324" s="17" t="s">
        <v>79</v>
      </c>
    </row>
    <row r="325" s="2" customFormat="1">
      <c r="A325" s="38"/>
      <c r="B325" s="39"/>
      <c r="C325" s="40"/>
      <c r="D325" s="217" t="s">
        <v>122</v>
      </c>
      <c r="E325" s="40"/>
      <c r="F325" s="222" t="s">
        <v>230</v>
      </c>
      <c r="G325" s="40"/>
      <c r="H325" s="40"/>
      <c r="I325" s="219"/>
      <c r="J325" s="40"/>
      <c r="K325" s="40"/>
      <c r="L325" s="44"/>
      <c r="M325" s="220"/>
      <c r="N325" s="221"/>
      <c r="O325" s="84"/>
      <c r="P325" s="84"/>
      <c r="Q325" s="84"/>
      <c r="R325" s="84"/>
      <c r="S325" s="84"/>
      <c r="T325" s="85"/>
      <c r="U325" s="38"/>
      <c r="V325" s="38"/>
      <c r="W325" s="38"/>
      <c r="X325" s="38"/>
      <c r="Y325" s="38"/>
      <c r="Z325" s="38"/>
      <c r="AA325" s="38"/>
      <c r="AB325" s="38"/>
      <c r="AC325" s="38"/>
      <c r="AD325" s="38"/>
      <c r="AE325" s="38"/>
      <c r="AT325" s="17" t="s">
        <v>122</v>
      </c>
      <c r="AU325" s="17" t="s">
        <v>79</v>
      </c>
    </row>
    <row r="326" s="2" customFormat="1" ht="13.8" customHeight="1">
      <c r="A326" s="38"/>
      <c r="B326" s="39"/>
      <c r="C326" s="223" t="s">
        <v>476</v>
      </c>
      <c r="D326" s="244" t="s">
        <v>129</v>
      </c>
      <c r="E326" s="224" t="s">
        <v>477</v>
      </c>
      <c r="F326" s="225" t="s">
        <v>478</v>
      </c>
      <c r="G326" s="226" t="s">
        <v>179</v>
      </c>
      <c r="H326" s="227">
        <v>1</v>
      </c>
      <c r="I326" s="228"/>
      <c r="J326" s="229">
        <f>ROUND(I326*H326,2)</f>
        <v>0</v>
      </c>
      <c r="K326" s="225" t="s">
        <v>118</v>
      </c>
      <c r="L326" s="230"/>
      <c r="M326" s="231" t="s">
        <v>19</v>
      </c>
      <c r="N326" s="232" t="s">
        <v>40</v>
      </c>
      <c r="O326" s="84"/>
      <c r="P326" s="213">
        <f>O326*H326</f>
        <v>0</v>
      </c>
      <c r="Q326" s="213">
        <v>0.63</v>
      </c>
      <c r="R326" s="213">
        <f>Q326*H326</f>
        <v>0.63</v>
      </c>
      <c r="S326" s="213">
        <v>0</v>
      </c>
      <c r="T326" s="214">
        <f>S326*H326</f>
        <v>0</v>
      </c>
      <c r="U326" s="38"/>
      <c r="V326" s="38"/>
      <c r="W326" s="38"/>
      <c r="X326" s="38"/>
      <c r="Y326" s="38"/>
      <c r="Z326" s="38"/>
      <c r="AA326" s="38"/>
      <c r="AB326" s="38"/>
      <c r="AC326" s="38"/>
      <c r="AD326" s="38"/>
      <c r="AE326" s="38"/>
      <c r="AR326" s="215" t="s">
        <v>133</v>
      </c>
      <c r="AT326" s="215" t="s">
        <v>129</v>
      </c>
      <c r="AU326" s="215" t="s">
        <v>79</v>
      </c>
      <c r="AY326" s="17" t="s">
        <v>111</v>
      </c>
      <c r="BE326" s="216">
        <f>IF(N326="základní",J326,0)</f>
        <v>0</v>
      </c>
      <c r="BF326" s="216">
        <f>IF(N326="snížená",J326,0)</f>
        <v>0</v>
      </c>
      <c r="BG326" s="216">
        <f>IF(N326="zákl. přenesená",J326,0)</f>
        <v>0</v>
      </c>
      <c r="BH326" s="216">
        <f>IF(N326="sníž. přenesená",J326,0)</f>
        <v>0</v>
      </c>
      <c r="BI326" s="216">
        <f>IF(N326="nulová",J326,0)</f>
        <v>0</v>
      </c>
      <c r="BJ326" s="17" t="s">
        <v>77</v>
      </c>
      <c r="BK326" s="216">
        <f>ROUND(I326*H326,2)</f>
        <v>0</v>
      </c>
      <c r="BL326" s="17" t="s">
        <v>119</v>
      </c>
      <c r="BM326" s="215" t="s">
        <v>479</v>
      </c>
    </row>
    <row r="327" s="2" customFormat="1">
      <c r="A327" s="38"/>
      <c r="B327" s="39"/>
      <c r="C327" s="40"/>
      <c r="D327" s="217" t="s">
        <v>121</v>
      </c>
      <c r="E327" s="40"/>
      <c r="F327" s="218" t="s">
        <v>478</v>
      </c>
      <c r="G327" s="40"/>
      <c r="H327" s="40"/>
      <c r="I327" s="219"/>
      <c r="J327" s="40"/>
      <c r="K327" s="40"/>
      <c r="L327" s="44"/>
      <c r="M327" s="220"/>
      <c r="N327" s="221"/>
      <c r="O327" s="84"/>
      <c r="P327" s="84"/>
      <c r="Q327" s="84"/>
      <c r="R327" s="84"/>
      <c r="S327" s="84"/>
      <c r="T327" s="85"/>
      <c r="U327" s="38"/>
      <c r="V327" s="38"/>
      <c r="W327" s="38"/>
      <c r="X327" s="38"/>
      <c r="Y327" s="38"/>
      <c r="Z327" s="38"/>
      <c r="AA327" s="38"/>
      <c r="AB327" s="38"/>
      <c r="AC327" s="38"/>
      <c r="AD327" s="38"/>
      <c r="AE327" s="38"/>
      <c r="AT327" s="17" t="s">
        <v>121</v>
      </c>
      <c r="AU327" s="17" t="s">
        <v>79</v>
      </c>
    </row>
    <row r="328" s="2" customFormat="1">
      <c r="A328" s="38"/>
      <c r="B328" s="39"/>
      <c r="C328" s="40"/>
      <c r="D328" s="217" t="s">
        <v>122</v>
      </c>
      <c r="E328" s="40"/>
      <c r="F328" s="222" t="s">
        <v>230</v>
      </c>
      <c r="G328" s="40"/>
      <c r="H328" s="40"/>
      <c r="I328" s="219"/>
      <c r="J328" s="40"/>
      <c r="K328" s="40"/>
      <c r="L328" s="44"/>
      <c r="M328" s="220"/>
      <c r="N328" s="221"/>
      <c r="O328" s="84"/>
      <c r="P328" s="84"/>
      <c r="Q328" s="84"/>
      <c r="R328" s="84"/>
      <c r="S328" s="84"/>
      <c r="T328" s="85"/>
      <c r="U328" s="38"/>
      <c r="V328" s="38"/>
      <c r="W328" s="38"/>
      <c r="X328" s="38"/>
      <c r="Y328" s="38"/>
      <c r="Z328" s="38"/>
      <c r="AA328" s="38"/>
      <c r="AB328" s="38"/>
      <c r="AC328" s="38"/>
      <c r="AD328" s="38"/>
      <c r="AE328" s="38"/>
      <c r="AT328" s="17" t="s">
        <v>122</v>
      </c>
      <c r="AU328" s="17" t="s">
        <v>79</v>
      </c>
    </row>
    <row r="329" s="2" customFormat="1" ht="13.8" customHeight="1">
      <c r="A329" s="38"/>
      <c r="B329" s="39"/>
      <c r="C329" s="223" t="s">
        <v>480</v>
      </c>
      <c r="D329" s="244" t="s">
        <v>129</v>
      </c>
      <c r="E329" s="224" t="s">
        <v>481</v>
      </c>
      <c r="F329" s="225" t="s">
        <v>482</v>
      </c>
      <c r="G329" s="226" t="s">
        <v>179</v>
      </c>
      <c r="H329" s="227">
        <v>1</v>
      </c>
      <c r="I329" s="228"/>
      <c r="J329" s="229">
        <f>ROUND(I329*H329,2)</f>
        <v>0</v>
      </c>
      <c r="K329" s="225" t="s">
        <v>118</v>
      </c>
      <c r="L329" s="230"/>
      <c r="M329" s="231" t="s">
        <v>19</v>
      </c>
      <c r="N329" s="232" t="s">
        <v>40</v>
      </c>
      <c r="O329" s="84"/>
      <c r="P329" s="213">
        <f>O329*H329</f>
        <v>0</v>
      </c>
      <c r="Q329" s="213">
        <v>0.63</v>
      </c>
      <c r="R329" s="213">
        <f>Q329*H329</f>
        <v>0.63</v>
      </c>
      <c r="S329" s="213">
        <v>0</v>
      </c>
      <c r="T329" s="214">
        <f>S329*H329</f>
        <v>0</v>
      </c>
      <c r="U329" s="38"/>
      <c r="V329" s="38"/>
      <c r="W329" s="38"/>
      <c r="X329" s="38"/>
      <c r="Y329" s="38"/>
      <c r="Z329" s="38"/>
      <c r="AA329" s="38"/>
      <c r="AB329" s="38"/>
      <c r="AC329" s="38"/>
      <c r="AD329" s="38"/>
      <c r="AE329" s="38"/>
      <c r="AR329" s="215" t="s">
        <v>133</v>
      </c>
      <c r="AT329" s="215" t="s">
        <v>129</v>
      </c>
      <c r="AU329" s="215" t="s">
        <v>79</v>
      </c>
      <c r="AY329" s="17" t="s">
        <v>111</v>
      </c>
      <c r="BE329" s="216">
        <f>IF(N329="základní",J329,0)</f>
        <v>0</v>
      </c>
      <c r="BF329" s="216">
        <f>IF(N329="snížená",J329,0)</f>
        <v>0</v>
      </c>
      <c r="BG329" s="216">
        <f>IF(N329="zákl. přenesená",J329,0)</f>
        <v>0</v>
      </c>
      <c r="BH329" s="216">
        <f>IF(N329="sníž. přenesená",J329,0)</f>
        <v>0</v>
      </c>
      <c r="BI329" s="216">
        <f>IF(N329="nulová",J329,0)</f>
        <v>0</v>
      </c>
      <c r="BJ329" s="17" t="s">
        <v>77</v>
      </c>
      <c r="BK329" s="216">
        <f>ROUND(I329*H329,2)</f>
        <v>0</v>
      </c>
      <c r="BL329" s="17" t="s">
        <v>119</v>
      </c>
      <c r="BM329" s="215" t="s">
        <v>483</v>
      </c>
    </row>
    <row r="330" s="2" customFormat="1">
      <c r="A330" s="38"/>
      <c r="B330" s="39"/>
      <c r="C330" s="40"/>
      <c r="D330" s="217" t="s">
        <v>121</v>
      </c>
      <c r="E330" s="40"/>
      <c r="F330" s="218" t="s">
        <v>482</v>
      </c>
      <c r="G330" s="40"/>
      <c r="H330" s="40"/>
      <c r="I330" s="219"/>
      <c r="J330" s="40"/>
      <c r="K330" s="40"/>
      <c r="L330" s="44"/>
      <c r="M330" s="220"/>
      <c r="N330" s="221"/>
      <c r="O330" s="84"/>
      <c r="P330" s="84"/>
      <c r="Q330" s="84"/>
      <c r="R330" s="84"/>
      <c r="S330" s="84"/>
      <c r="T330" s="85"/>
      <c r="U330" s="38"/>
      <c r="V330" s="38"/>
      <c r="W330" s="38"/>
      <c r="X330" s="38"/>
      <c r="Y330" s="38"/>
      <c r="Z330" s="38"/>
      <c r="AA330" s="38"/>
      <c r="AB330" s="38"/>
      <c r="AC330" s="38"/>
      <c r="AD330" s="38"/>
      <c r="AE330" s="38"/>
      <c r="AT330" s="17" t="s">
        <v>121</v>
      </c>
      <c r="AU330" s="17" t="s">
        <v>79</v>
      </c>
    </row>
    <row r="331" s="2" customFormat="1">
      <c r="A331" s="38"/>
      <c r="B331" s="39"/>
      <c r="C331" s="40"/>
      <c r="D331" s="217" t="s">
        <v>122</v>
      </c>
      <c r="E331" s="40"/>
      <c r="F331" s="222" t="s">
        <v>230</v>
      </c>
      <c r="G331" s="40"/>
      <c r="H331" s="40"/>
      <c r="I331" s="219"/>
      <c r="J331" s="40"/>
      <c r="K331" s="40"/>
      <c r="L331" s="44"/>
      <c r="M331" s="220"/>
      <c r="N331" s="221"/>
      <c r="O331" s="84"/>
      <c r="P331" s="84"/>
      <c r="Q331" s="84"/>
      <c r="R331" s="84"/>
      <c r="S331" s="84"/>
      <c r="T331" s="85"/>
      <c r="U331" s="38"/>
      <c r="V331" s="38"/>
      <c r="W331" s="38"/>
      <c r="X331" s="38"/>
      <c r="Y331" s="38"/>
      <c r="Z331" s="38"/>
      <c r="AA331" s="38"/>
      <c r="AB331" s="38"/>
      <c r="AC331" s="38"/>
      <c r="AD331" s="38"/>
      <c r="AE331" s="38"/>
      <c r="AT331" s="17" t="s">
        <v>122</v>
      </c>
      <c r="AU331" s="17" t="s">
        <v>79</v>
      </c>
    </row>
    <row r="332" s="2" customFormat="1" ht="13.8" customHeight="1">
      <c r="A332" s="38"/>
      <c r="B332" s="39"/>
      <c r="C332" s="223" t="s">
        <v>484</v>
      </c>
      <c r="D332" s="244" t="s">
        <v>129</v>
      </c>
      <c r="E332" s="224" t="s">
        <v>485</v>
      </c>
      <c r="F332" s="225" t="s">
        <v>486</v>
      </c>
      <c r="G332" s="226" t="s">
        <v>179</v>
      </c>
      <c r="H332" s="227">
        <v>1</v>
      </c>
      <c r="I332" s="228"/>
      <c r="J332" s="229">
        <f>ROUND(I332*H332,2)</f>
        <v>0</v>
      </c>
      <c r="K332" s="225" t="s">
        <v>118</v>
      </c>
      <c r="L332" s="230"/>
      <c r="M332" s="231" t="s">
        <v>19</v>
      </c>
      <c r="N332" s="232" t="s">
        <v>40</v>
      </c>
      <c r="O332" s="84"/>
      <c r="P332" s="213">
        <f>O332*H332</f>
        <v>0</v>
      </c>
      <c r="Q332" s="213">
        <v>0.66500000000000004</v>
      </c>
      <c r="R332" s="213">
        <f>Q332*H332</f>
        <v>0.66500000000000004</v>
      </c>
      <c r="S332" s="213">
        <v>0</v>
      </c>
      <c r="T332" s="214">
        <f>S332*H332</f>
        <v>0</v>
      </c>
      <c r="U332" s="38"/>
      <c r="V332" s="38"/>
      <c r="W332" s="38"/>
      <c r="X332" s="38"/>
      <c r="Y332" s="38"/>
      <c r="Z332" s="38"/>
      <c r="AA332" s="38"/>
      <c r="AB332" s="38"/>
      <c r="AC332" s="38"/>
      <c r="AD332" s="38"/>
      <c r="AE332" s="38"/>
      <c r="AR332" s="215" t="s">
        <v>133</v>
      </c>
      <c r="AT332" s="215" t="s">
        <v>129</v>
      </c>
      <c r="AU332" s="215" t="s">
        <v>79</v>
      </c>
      <c r="AY332" s="17" t="s">
        <v>111</v>
      </c>
      <c r="BE332" s="216">
        <f>IF(N332="základní",J332,0)</f>
        <v>0</v>
      </c>
      <c r="BF332" s="216">
        <f>IF(N332="snížená",J332,0)</f>
        <v>0</v>
      </c>
      <c r="BG332" s="216">
        <f>IF(N332="zákl. přenesená",J332,0)</f>
        <v>0</v>
      </c>
      <c r="BH332" s="216">
        <f>IF(N332="sníž. přenesená",J332,0)</f>
        <v>0</v>
      </c>
      <c r="BI332" s="216">
        <f>IF(N332="nulová",J332,0)</f>
        <v>0</v>
      </c>
      <c r="BJ332" s="17" t="s">
        <v>77</v>
      </c>
      <c r="BK332" s="216">
        <f>ROUND(I332*H332,2)</f>
        <v>0</v>
      </c>
      <c r="BL332" s="17" t="s">
        <v>119</v>
      </c>
      <c r="BM332" s="215" t="s">
        <v>487</v>
      </c>
    </row>
    <row r="333" s="2" customFormat="1">
      <c r="A333" s="38"/>
      <c r="B333" s="39"/>
      <c r="C333" s="40"/>
      <c r="D333" s="217" t="s">
        <v>121</v>
      </c>
      <c r="E333" s="40"/>
      <c r="F333" s="218" t="s">
        <v>486</v>
      </c>
      <c r="G333" s="40"/>
      <c r="H333" s="40"/>
      <c r="I333" s="219"/>
      <c r="J333" s="40"/>
      <c r="K333" s="40"/>
      <c r="L333" s="44"/>
      <c r="M333" s="220"/>
      <c r="N333" s="221"/>
      <c r="O333" s="84"/>
      <c r="P333" s="84"/>
      <c r="Q333" s="84"/>
      <c r="R333" s="84"/>
      <c r="S333" s="84"/>
      <c r="T333" s="85"/>
      <c r="U333" s="38"/>
      <c r="V333" s="38"/>
      <c r="W333" s="38"/>
      <c r="X333" s="38"/>
      <c r="Y333" s="38"/>
      <c r="Z333" s="38"/>
      <c r="AA333" s="38"/>
      <c r="AB333" s="38"/>
      <c r="AC333" s="38"/>
      <c r="AD333" s="38"/>
      <c r="AE333" s="38"/>
      <c r="AT333" s="17" t="s">
        <v>121</v>
      </c>
      <c r="AU333" s="17" t="s">
        <v>79</v>
      </c>
    </row>
    <row r="334" s="2" customFormat="1">
      <c r="A334" s="38"/>
      <c r="B334" s="39"/>
      <c r="C334" s="40"/>
      <c r="D334" s="217" t="s">
        <v>122</v>
      </c>
      <c r="E334" s="40"/>
      <c r="F334" s="222" t="s">
        <v>230</v>
      </c>
      <c r="G334" s="40"/>
      <c r="H334" s="40"/>
      <c r="I334" s="219"/>
      <c r="J334" s="40"/>
      <c r="K334" s="40"/>
      <c r="L334" s="44"/>
      <c r="M334" s="220"/>
      <c r="N334" s="221"/>
      <c r="O334" s="84"/>
      <c r="P334" s="84"/>
      <c r="Q334" s="84"/>
      <c r="R334" s="84"/>
      <c r="S334" s="84"/>
      <c r="T334" s="85"/>
      <c r="U334" s="38"/>
      <c r="V334" s="38"/>
      <c r="W334" s="38"/>
      <c r="X334" s="38"/>
      <c r="Y334" s="38"/>
      <c r="Z334" s="38"/>
      <c r="AA334" s="38"/>
      <c r="AB334" s="38"/>
      <c r="AC334" s="38"/>
      <c r="AD334" s="38"/>
      <c r="AE334" s="38"/>
      <c r="AT334" s="17" t="s">
        <v>122</v>
      </c>
      <c r="AU334" s="17" t="s">
        <v>79</v>
      </c>
    </row>
    <row r="335" s="2" customFormat="1" ht="13.8" customHeight="1">
      <c r="A335" s="38"/>
      <c r="B335" s="39"/>
      <c r="C335" s="223" t="s">
        <v>488</v>
      </c>
      <c r="D335" s="244" t="s">
        <v>129</v>
      </c>
      <c r="E335" s="224" t="s">
        <v>489</v>
      </c>
      <c r="F335" s="225" t="s">
        <v>490</v>
      </c>
      <c r="G335" s="226" t="s">
        <v>179</v>
      </c>
      <c r="H335" s="227">
        <v>1</v>
      </c>
      <c r="I335" s="228"/>
      <c r="J335" s="229">
        <f>ROUND(I335*H335,2)</f>
        <v>0</v>
      </c>
      <c r="K335" s="225" t="s">
        <v>118</v>
      </c>
      <c r="L335" s="230"/>
      <c r="M335" s="231" t="s">
        <v>19</v>
      </c>
      <c r="N335" s="232" t="s">
        <v>40</v>
      </c>
      <c r="O335" s="84"/>
      <c r="P335" s="213">
        <f>O335*H335</f>
        <v>0</v>
      </c>
      <c r="Q335" s="213">
        <v>0.66500000000000004</v>
      </c>
      <c r="R335" s="213">
        <f>Q335*H335</f>
        <v>0.66500000000000004</v>
      </c>
      <c r="S335" s="213">
        <v>0</v>
      </c>
      <c r="T335" s="214">
        <f>S335*H335</f>
        <v>0</v>
      </c>
      <c r="U335" s="38"/>
      <c r="V335" s="38"/>
      <c r="W335" s="38"/>
      <c r="X335" s="38"/>
      <c r="Y335" s="38"/>
      <c r="Z335" s="38"/>
      <c r="AA335" s="38"/>
      <c r="AB335" s="38"/>
      <c r="AC335" s="38"/>
      <c r="AD335" s="38"/>
      <c r="AE335" s="38"/>
      <c r="AR335" s="215" t="s">
        <v>133</v>
      </c>
      <c r="AT335" s="215" t="s">
        <v>129</v>
      </c>
      <c r="AU335" s="215" t="s">
        <v>79</v>
      </c>
      <c r="AY335" s="17" t="s">
        <v>111</v>
      </c>
      <c r="BE335" s="216">
        <f>IF(N335="základní",J335,0)</f>
        <v>0</v>
      </c>
      <c r="BF335" s="216">
        <f>IF(N335="snížená",J335,0)</f>
        <v>0</v>
      </c>
      <c r="BG335" s="216">
        <f>IF(N335="zákl. přenesená",J335,0)</f>
        <v>0</v>
      </c>
      <c r="BH335" s="216">
        <f>IF(N335="sníž. přenesená",J335,0)</f>
        <v>0</v>
      </c>
      <c r="BI335" s="216">
        <f>IF(N335="nulová",J335,0)</f>
        <v>0</v>
      </c>
      <c r="BJ335" s="17" t="s">
        <v>77</v>
      </c>
      <c r="BK335" s="216">
        <f>ROUND(I335*H335,2)</f>
        <v>0</v>
      </c>
      <c r="BL335" s="17" t="s">
        <v>119</v>
      </c>
      <c r="BM335" s="215" t="s">
        <v>491</v>
      </c>
    </row>
    <row r="336" s="2" customFormat="1">
      <c r="A336" s="38"/>
      <c r="B336" s="39"/>
      <c r="C336" s="40"/>
      <c r="D336" s="217" t="s">
        <v>121</v>
      </c>
      <c r="E336" s="40"/>
      <c r="F336" s="218" t="s">
        <v>490</v>
      </c>
      <c r="G336" s="40"/>
      <c r="H336" s="40"/>
      <c r="I336" s="219"/>
      <c r="J336" s="40"/>
      <c r="K336" s="40"/>
      <c r="L336" s="44"/>
      <c r="M336" s="220"/>
      <c r="N336" s="221"/>
      <c r="O336" s="84"/>
      <c r="P336" s="84"/>
      <c r="Q336" s="84"/>
      <c r="R336" s="84"/>
      <c r="S336" s="84"/>
      <c r="T336" s="85"/>
      <c r="U336" s="38"/>
      <c r="V336" s="38"/>
      <c r="W336" s="38"/>
      <c r="X336" s="38"/>
      <c r="Y336" s="38"/>
      <c r="Z336" s="38"/>
      <c r="AA336" s="38"/>
      <c r="AB336" s="38"/>
      <c r="AC336" s="38"/>
      <c r="AD336" s="38"/>
      <c r="AE336" s="38"/>
      <c r="AT336" s="17" t="s">
        <v>121</v>
      </c>
      <c r="AU336" s="17" t="s">
        <v>79</v>
      </c>
    </row>
    <row r="337" s="2" customFormat="1">
      <c r="A337" s="38"/>
      <c r="B337" s="39"/>
      <c r="C337" s="40"/>
      <c r="D337" s="217" t="s">
        <v>122</v>
      </c>
      <c r="E337" s="40"/>
      <c r="F337" s="222" t="s">
        <v>230</v>
      </c>
      <c r="G337" s="40"/>
      <c r="H337" s="40"/>
      <c r="I337" s="219"/>
      <c r="J337" s="40"/>
      <c r="K337" s="40"/>
      <c r="L337" s="44"/>
      <c r="M337" s="220"/>
      <c r="N337" s="221"/>
      <c r="O337" s="84"/>
      <c r="P337" s="84"/>
      <c r="Q337" s="84"/>
      <c r="R337" s="84"/>
      <c r="S337" s="84"/>
      <c r="T337" s="85"/>
      <c r="U337" s="38"/>
      <c r="V337" s="38"/>
      <c r="W337" s="38"/>
      <c r="X337" s="38"/>
      <c r="Y337" s="38"/>
      <c r="Z337" s="38"/>
      <c r="AA337" s="38"/>
      <c r="AB337" s="38"/>
      <c r="AC337" s="38"/>
      <c r="AD337" s="38"/>
      <c r="AE337" s="38"/>
      <c r="AT337" s="17" t="s">
        <v>122</v>
      </c>
      <c r="AU337" s="17" t="s">
        <v>79</v>
      </c>
    </row>
    <row r="338" s="2" customFormat="1" ht="13.8" customHeight="1">
      <c r="A338" s="38"/>
      <c r="B338" s="39"/>
      <c r="C338" s="223" t="s">
        <v>492</v>
      </c>
      <c r="D338" s="244" t="s">
        <v>129</v>
      </c>
      <c r="E338" s="224" t="s">
        <v>493</v>
      </c>
      <c r="F338" s="225" t="s">
        <v>494</v>
      </c>
      <c r="G338" s="226" t="s">
        <v>179</v>
      </c>
      <c r="H338" s="227">
        <v>1</v>
      </c>
      <c r="I338" s="228"/>
      <c r="J338" s="229">
        <f>ROUND(I338*H338,2)</f>
        <v>0</v>
      </c>
      <c r="K338" s="225" t="s">
        <v>118</v>
      </c>
      <c r="L338" s="230"/>
      <c r="M338" s="231" t="s">
        <v>19</v>
      </c>
      <c r="N338" s="232" t="s">
        <v>40</v>
      </c>
      <c r="O338" s="84"/>
      <c r="P338" s="213">
        <f>O338*H338</f>
        <v>0</v>
      </c>
      <c r="Q338" s="213">
        <v>0.66500000000000004</v>
      </c>
      <c r="R338" s="213">
        <f>Q338*H338</f>
        <v>0.66500000000000004</v>
      </c>
      <c r="S338" s="213">
        <v>0</v>
      </c>
      <c r="T338" s="214">
        <f>S338*H338</f>
        <v>0</v>
      </c>
      <c r="U338" s="38"/>
      <c r="V338" s="38"/>
      <c r="W338" s="38"/>
      <c r="X338" s="38"/>
      <c r="Y338" s="38"/>
      <c r="Z338" s="38"/>
      <c r="AA338" s="38"/>
      <c r="AB338" s="38"/>
      <c r="AC338" s="38"/>
      <c r="AD338" s="38"/>
      <c r="AE338" s="38"/>
      <c r="AR338" s="215" t="s">
        <v>133</v>
      </c>
      <c r="AT338" s="215" t="s">
        <v>129</v>
      </c>
      <c r="AU338" s="215" t="s">
        <v>79</v>
      </c>
      <c r="AY338" s="17" t="s">
        <v>111</v>
      </c>
      <c r="BE338" s="216">
        <f>IF(N338="základní",J338,0)</f>
        <v>0</v>
      </c>
      <c r="BF338" s="216">
        <f>IF(N338="snížená",J338,0)</f>
        <v>0</v>
      </c>
      <c r="BG338" s="216">
        <f>IF(N338="zákl. přenesená",J338,0)</f>
        <v>0</v>
      </c>
      <c r="BH338" s="216">
        <f>IF(N338="sníž. přenesená",J338,0)</f>
        <v>0</v>
      </c>
      <c r="BI338" s="216">
        <f>IF(N338="nulová",J338,0)</f>
        <v>0</v>
      </c>
      <c r="BJ338" s="17" t="s">
        <v>77</v>
      </c>
      <c r="BK338" s="216">
        <f>ROUND(I338*H338,2)</f>
        <v>0</v>
      </c>
      <c r="BL338" s="17" t="s">
        <v>119</v>
      </c>
      <c r="BM338" s="215" t="s">
        <v>495</v>
      </c>
    </row>
    <row r="339" s="2" customFormat="1">
      <c r="A339" s="38"/>
      <c r="B339" s="39"/>
      <c r="C339" s="40"/>
      <c r="D339" s="217" t="s">
        <v>121</v>
      </c>
      <c r="E339" s="40"/>
      <c r="F339" s="218" t="s">
        <v>494</v>
      </c>
      <c r="G339" s="40"/>
      <c r="H339" s="40"/>
      <c r="I339" s="219"/>
      <c r="J339" s="40"/>
      <c r="K339" s="40"/>
      <c r="L339" s="44"/>
      <c r="M339" s="220"/>
      <c r="N339" s="221"/>
      <c r="O339" s="84"/>
      <c r="P339" s="84"/>
      <c r="Q339" s="84"/>
      <c r="R339" s="84"/>
      <c r="S339" s="84"/>
      <c r="T339" s="85"/>
      <c r="U339" s="38"/>
      <c r="V339" s="38"/>
      <c r="W339" s="38"/>
      <c r="X339" s="38"/>
      <c r="Y339" s="38"/>
      <c r="Z339" s="38"/>
      <c r="AA339" s="38"/>
      <c r="AB339" s="38"/>
      <c r="AC339" s="38"/>
      <c r="AD339" s="38"/>
      <c r="AE339" s="38"/>
      <c r="AT339" s="17" t="s">
        <v>121</v>
      </c>
      <c r="AU339" s="17" t="s">
        <v>79</v>
      </c>
    </row>
    <row r="340" s="2" customFormat="1">
      <c r="A340" s="38"/>
      <c r="B340" s="39"/>
      <c r="C340" s="40"/>
      <c r="D340" s="217" t="s">
        <v>122</v>
      </c>
      <c r="E340" s="40"/>
      <c r="F340" s="222" t="s">
        <v>230</v>
      </c>
      <c r="G340" s="40"/>
      <c r="H340" s="40"/>
      <c r="I340" s="219"/>
      <c r="J340" s="40"/>
      <c r="K340" s="40"/>
      <c r="L340" s="44"/>
      <c r="M340" s="220"/>
      <c r="N340" s="221"/>
      <c r="O340" s="84"/>
      <c r="P340" s="84"/>
      <c r="Q340" s="84"/>
      <c r="R340" s="84"/>
      <c r="S340" s="84"/>
      <c r="T340" s="85"/>
      <c r="U340" s="38"/>
      <c r="V340" s="38"/>
      <c r="W340" s="38"/>
      <c r="X340" s="38"/>
      <c r="Y340" s="38"/>
      <c r="Z340" s="38"/>
      <c r="AA340" s="38"/>
      <c r="AB340" s="38"/>
      <c r="AC340" s="38"/>
      <c r="AD340" s="38"/>
      <c r="AE340" s="38"/>
      <c r="AT340" s="17" t="s">
        <v>122</v>
      </c>
      <c r="AU340" s="17" t="s">
        <v>79</v>
      </c>
    </row>
    <row r="341" s="2" customFormat="1" ht="13.8" customHeight="1">
      <c r="A341" s="38"/>
      <c r="B341" s="39"/>
      <c r="C341" s="223" t="s">
        <v>496</v>
      </c>
      <c r="D341" s="244" t="s">
        <v>129</v>
      </c>
      <c r="E341" s="224" t="s">
        <v>497</v>
      </c>
      <c r="F341" s="225" t="s">
        <v>498</v>
      </c>
      <c r="G341" s="226" t="s">
        <v>179</v>
      </c>
      <c r="H341" s="227">
        <v>1</v>
      </c>
      <c r="I341" s="228"/>
      <c r="J341" s="229">
        <f>ROUND(I341*H341,2)</f>
        <v>0</v>
      </c>
      <c r="K341" s="225" t="s">
        <v>118</v>
      </c>
      <c r="L341" s="230"/>
      <c r="M341" s="231" t="s">
        <v>19</v>
      </c>
      <c r="N341" s="232" t="s">
        <v>40</v>
      </c>
      <c r="O341" s="84"/>
      <c r="P341" s="213">
        <f>O341*H341</f>
        <v>0</v>
      </c>
      <c r="Q341" s="213">
        <v>0.66500000000000004</v>
      </c>
      <c r="R341" s="213">
        <f>Q341*H341</f>
        <v>0.66500000000000004</v>
      </c>
      <c r="S341" s="213">
        <v>0</v>
      </c>
      <c r="T341" s="214">
        <f>S341*H341</f>
        <v>0</v>
      </c>
      <c r="U341" s="38"/>
      <c r="V341" s="38"/>
      <c r="W341" s="38"/>
      <c r="X341" s="38"/>
      <c r="Y341" s="38"/>
      <c r="Z341" s="38"/>
      <c r="AA341" s="38"/>
      <c r="AB341" s="38"/>
      <c r="AC341" s="38"/>
      <c r="AD341" s="38"/>
      <c r="AE341" s="38"/>
      <c r="AR341" s="215" t="s">
        <v>133</v>
      </c>
      <c r="AT341" s="215" t="s">
        <v>129</v>
      </c>
      <c r="AU341" s="215" t="s">
        <v>79</v>
      </c>
      <c r="AY341" s="17" t="s">
        <v>111</v>
      </c>
      <c r="BE341" s="216">
        <f>IF(N341="základní",J341,0)</f>
        <v>0</v>
      </c>
      <c r="BF341" s="216">
        <f>IF(N341="snížená",J341,0)</f>
        <v>0</v>
      </c>
      <c r="BG341" s="216">
        <f>IF(N341="zákl. přenesená",J341,0)</f>
        <v>0</v>
      </c>
      <c r="BH341" s="216">
        <f>IF(N341="sníž. přenesená",J341,0)</f>
        <v>0</v>
      </c>
      <c r="BI341" s="216">
        <f>IF(N341="nulová",J341,0)</f>
        <v>0</v>
      </c>
      <c r="BJ341" s="17" t="s">
        <v>77</v>
      </c>
      <c r="BK341" s="216">
        <f>ROUND(I341*H341,2)</f>
        <v>0</v>
      </c>
      <c r="BL341" s="17" t="s">
        <v>119</v>
      </c>
      <c r="BM341" s="215" t="s">
        <v>499</v>
      </c>
    </row>
    <row r="342" s="2" customFormat="1">
      <c r="A342" s="38"/>
      <c r="B342" s="39"/>
      <c r="C342" s="40"/>
      <c r="D342" s="217" t="s">
        <v>121</v>
      </c>
      <c r="E342" s="40"/>
      <c r="F342" s="218" t="s">
        <v>498</v>
      </c>
      <c r="G342" s="40"/>
      <c r="H342" s="40"/>
      <c r="I342" s="219"/>
      <c r="J342" s="40"/>
      <c r="K342" s="40"/>
      <c r="L342" s="44"/>
      <c r="M342" s="220"/>
      <c r="N342" s="221"/>
      <c r="O342" s="84"/>
      <c r="P342" s="84"/>
      <c r="Q342" s="84"/>
      <c r="R342" s="84"/>
      <c r="S342" s="84"/>
      <c r="T342" s="85"/>
      <c r="U342" s="38"/>
      <c r="V342" s="38"/>
      <c r="W342" s="38"/>
      <c r="X342" s="38"/>
      <c r="Y342" s="38"/>
      <c r="Z342" s="38"/>
      <c r="AA342" s="38"/>
      <c r="AB342" s="38"/>
      <c r="AC342" s="38"/>
      <c r="AD342" s="38"/>
      <c r="AE342" s="38"/>
      <c r="AT342" s="17" t="s">
        <v>121</v>
      </c>
      <c r="AU342" s="17" t="s">
        <v>79</v>
      </c>
    </row>
    <row r="343" s="2" customFormat="1">
      <c r="A343" s="38"/>
      <c r="B343" s="39"/>
      <c r="C343" s="40"/>
      <c r="D343" s="217" t="s">
        <v>122</v>
      </c>
      <c r="E343" s="40"/>
      <c r="F343" s="222" t="s">
        <v>230</v>
      </c>
      <c r="G343" s="40"/>
      <c r="H343" s="40"/>
      <c r="I343" s="219"/>
      <c r="J343" s="40"/>
      <c r="K343" s="40"/>
      <c r="L343" s="44"/>
      <c r="M343" s="220"/>
      <c r="N343" s="221"/>
      <c r="O343" s="84"/>
      <c r="P343" s="84"/>
      <c r="Q343" s="84"/>
      <c r="R343" s="84"/>
      <c r="S343" s="84"/>
      <c r="T343" s="85"/>
      <c r="U343" s="38"/>
      <c r="V343" s="38"/>
      <c r="W343" s="38"/>
      <c r="X343" s="38"/>
      <c r="Y343" s="38"/>
      <c r="Z343" s="38"/>
      <c r="AA343" s="38"/>
      <c r="AB343" s="38"/>
      <c r="AC343" s="38"/>
      <c r="AD343" s="38"/>
      <c r="AE343" s="38"/>
      <c r="AT343" s="17" t="s">
        <v>122</v>
      </c>
      <c r="AU343" s="17" t="s">
        <v>79</v>
      </c>
    </row>
    <row r="344" s="2" customFormat="1" ht="13.8" customHeight="1">
      <c r="A344" s="38"/>
      <c r="B344" s="39"/>
      <c r="C344" s="223" t="s">
        <v>500</v>
      </c>
      <c r="D344" s="223" t="s">
        <v>129</v>
      </c>
      <c r="E344" s="224" t="s">
        <v>501</v>
      </c>
      <c r="F344" s="225" t="s">
        <v>502</v>
      </c>
      <c r="G344" s="226" t="s">
        <v>126</v>
      </c>
      <c r="H344" s="227">
        <v>25.579999999999998</v>
      </c>
      <c r="I344" s="228"/>
      <c r="J344" s="229">
        <f>ROUND(I344*H344,2)</f>
        <v>0</v>
      </c>
      <c r="K344" s="225" t="s">
        <v>118</v>
      </c>
      <c r="L344" s="230"/>
      <c r="M344" s="231" t="s">
        <v>19</v>
      </c>
      <c r="N344" s="232" t="s">
        <v>40</v>
      </c>
      <c r="O344" s="84"/>
      <c r="P344" s="213">
        <f>O344*H344</f>
        <v>0</v>
      </c>
      <c r="Q344" s="213">
        <v>0.95499999999999996</v>
      </c>
      <c r="R344" s="213">
        <f>Q344*H344</f>
        <v>24.428899999999999</v>
      </c>
      <c r="S344" s="213">
        <v>0</v>
      </c>
      <c r="T344" s="214">
        <f>S344*H344</f>
        <v>0</v>
      </c>
      <c r="U344" s="38"/>
      <c r="V344" s="38"/>
      <c r="W344" s="38"/>
      <c r="X344" s="38"/>
      <c r="Y344" s="38"/>
      <c r="Z344" s="38"/>
      <c r="AA344" s="38"/>
      <c r="AB344" s="38"/>
      <c r="AC344" s="38"/>
      <c r="AD344" s="38"/>
      <c r="AE344" s="38"/>
      <c r="AR344" s="215" t="s">
        <v>133</v>
      </c>
      <c r="AT344" s="215" t="s">
        <v>129</v>
      </c>
      <c r="AU344" s="215" t="s">
        <v>79</v>
      </c>
      <c r="AY344" s="17" t="s">
        <v>111</v>
      </c>
      <c r="BE344" s="216">
        <f>IF(N344="základní",J344,0)</f>
        <v>0</v>
      </c>
      <c r="BF344" s="216">
        <f>IF(N344="snížená",J344,0)</f>
        <v>0</v>
      </c>
      <c r="BG344" s="216">
        <f>IF(N344="zákl. přenesená",J344,0)</f>
        <v>0</v>
      </c>
      <c r="BH344" s="216">
        <f>IF(N344="sníž. přenesená",J344,0)</f>
        <v>0</v>
      </c>
      <c r="BI344" s="216">
        <f>IF(N344="nulová",J344,0)</f>
        <v>0</v>
      </c>
      <c r="BJ344" s="17" t="s">
        <v>77</v>
      </c>
      <c r="BK344" s="216">
        <f>ROUND(I344*H344,2)</f>
        <v>0</v>
      </c>
      <c r="BL344" s="17" t="s">
        <v>119</v>
      </c>
      <c r="BM344" s="215" t="s">
        <v>503</v>
      </c>
    </row>
    <row r="345" s="2" customFormat="1">
      <c r="A345" s="38"/>
      <c r="B345" s="39"/>
      <c r="C345" s="40"/>
      <c r="D345" s="217" t="s">
        <v>121</v>
      </c>
      <c r="E345" s="40"/>
      <c r="F345" s="218" t="s">
        <v>502</v>
      </c>
      <c r="G345" s="40"/>
      <c r="H345" s="40"/>
      <c r="I345" s="219"/>
      <c r="J345" s="40"/>
      <c r="K345" s="40"/>
      <c r="L345" s="44"/>
      <c r="M345" s="220"/>
      <c r="N345" s="221"/>
      <c r="O345" s="84"/>
      <c r="P345" s="84"/>
      <c r="Q345" s="84"/>
      <c r="R345" s="84"/>
      <c r="S345" s="84"/>
      <c r="T345" s="85"/>
      <c r="U345" s="38"/>
      <c r="V345" s="38"/>
      <c r="W345" s="38"/>
      <c r="X345" s="38"/>
      <c r="Y345" s="38"/>
      <c r="Z345" s="38"/>
      <c r="AA345" s="38"/>
      <c r="AB345" s="38"/>
      <c r="AC345" s="38"/>
      <c r="AD345" s="38"/>
      <c r="AE345" s="38"/>
      <c r="AT345" s="17" t="s">
        <v>121</v>
      </c>
      <c r="AU345" s="17" t="s">
        <v>79</v>
      </c>
    </row>
    <row r="346" s="2" customFormat="1">
      <c r="A346" s="38"/>
      <c r="B346" s="39"/>
      <c r="C346" s="40"/>
      <c r="D346" s="217" t="s">
        <v>122</v>
      </c>
      <c r="E346" s="40"/>
      <c r="F346" s="222" t="s">
        <v>504</v>
      </c>
      <c r="G346" s="40"/>
      <c r="H346" s="40"/>
      <c r="I346" s="219"/>
      <c r="J346" s="40"/>
      <c r="K346" s="40"/>
      <c r="L346" s="44"/>
      <c r="M346" s="220"/>
      <c r="N346" s="221"/>
      <c r="O346" s="84"/>
      <c r="P346" s="84"/>
      <c r="Q346" s="84"/>
      <c r="R346" s="84"/>
      <c r="S346" s="84"/>
      <c r="T346" s="85"/>
      <c r="U346" s="38"/>
      <c r="V346" s="38"/>
      <c r="W346" s="38"/>
      <c r="X346" s="38"/>
      <c r="Y346" s="38"/>
      <c r="Z346" s="38"/>
      <c r="AA346" s="38"/>
      <c r="AB346" s="38"/>
      <c r="AC346" s="38"/>
      <c r="AD346" s="38"/>
      <c r="AE346" s="38"/>
      <c r="AT346" s="17" t="s">
        <v>122</v>
      </c>
      <c r="AU346" s="17" t="s">
        <v>79</v>
      </c>
    </row>
    <row r="347" s="13" customFormat="1">
      <c r="A347" s="13"/>
      <c r="B347" s="233"/>
      <c r="C347" s="234"/>
      <c r="D347" s="217" t="s">
        <v>135</v>
      </c>
      <c r="E347" s="235" t="s">
        <v>19</v>
      </c>
      <c r="F347" s="236" t="s">
        <v>505</v>
      </c>
      <c r="G347" s="234"/>
      <c r="H347" s="237">
        <v>25.579999999999998</v>
      </c>
      <c r="I347" s="238"/>
      <c r="J347" s="234"/>
      <c r="K347" s="234"/>
      <c r="L347" s="239"/>
      <c r="M347" s="240"/>
      <c r="N347" s="241"/>
      <c r="O347" s="241"/>
      <c r="P347" s="241"/>
      <c r="Q347" s="241"/>
      <c r="R347" s="241"/>
      <c r="S347" s="241"/>
      <c r="T347" s="242"/>
      <c r="U347" s="13"/>
      <c r="V347" s="13"/>
      <c r="W347" s="13"/>
      <c r="X347" s="13"/>
      <c r="Y347" s="13"/>
      <c r="Z347" s="13"/>
      <c r="AA347" s="13"/>
      <c r="AB347" s="13"/>
      <c r="AC347" s="13"/>
      <c r="AD347" s="13"/>
      <c r="AE347" s="13"/>
      <c r="AT347" s="243" t="s">
        <v>135</v>
      </c>
      <c r="AU347" s="243" t="s">
        <v>79</v>
      </c>
      <c r="AV347" s="13" t="s">
        <v>79</v>
      </c>
      <c r="AW347" s="13" t="s">
        <v>31</v>
      </c>
      <c r="AX347" s="13" t="s">
        <v>77</v>
      </c>
      <c r="AY347" s="243" t="s">
        <v>111</v>
      </c>
    </row>
    <row r="348" s="2" customFormat="1" ht="22.2" customHeight="1">
      <c r="A348" s="38"/>
      <c r="B348" s="39"/>
      <c r="C348" s="223" t="s">
        <v>506</v>
      </c>
      <c r="D348" s="223" t="s">
        <v>129</v>
      </c>
      <c r="E348" s="224" t="s">
        <v>203</v>
      </c>
      <c r="F348" s="225" t="s">
        <v>204</v>
      </c>
      <c r="G348" s="226" t="s">
        <v>179</v>
      </c>
      <c r="H348" s="227">
        <v>712</v>
      </c>
      <c r="I348" s="228"/>
      <c r="J348" s="229">
        <f>ROUND(I348*H348,2)</f>
        <v>0</v>
      </c>
      <c r="K348" s="225" t="s">
        <v>118</v>
      </c>
      <c r="L348" s="230"/>
      <c r="M348" s="231" t="s">
        <v>19</v>
      </c>
      <c r="N348" s="232" t="s">
        <v>40</v>
      </c>
      <c r="O348" s="84"/>
      <c r="P348" s="213">
        <f>O348*H348</f>
        <v>0</v>
      </c>
      <c r="Q348" s="213">
        <v>0.00123</v>
      </c>
      <c r="R348" s="213">
        <f>Q348*H348</f>
        <v>0.87575999999999998</v>
      </c>
      <c r="S348" s="213">
        <v>0</v>
      </c>
      <c r="T348" s="214">
        <f>S348*H348</f>
        <v>0</v>
      </c>
      <c r="U348" s="38"/>
      <c r="V348" s="38"/>
      <c r="W348" s="38"/>
      <c r="X348" s="38"/>
      <c r="Y348" s="38"/>
      <c r="Z348" s="38"/>
      <c r="AA348" s="38"/>
      <c r="AB348" s="38"/>
      <c r="AC348" s="38"/>
      <c r="AD348" s="38"/>
      <c r="AE348" s="38"/>
      <c r="AR348" s="215" t="s">
        <v>133</v>
      </c>
      <c r="AT348" s="215" t="s">
        <v>129</v>
      </c>
      <c r="AU348" s="215" t="s">
        <v>79</v>
      </c>
      <c r="AY348" s="17" t="s">
        <v>111</v>
      </c>
      <c r="BE348" s="216">
        <f>IF(N348="základní",J348,0)</f>
        <v>0</v>
      </c>
      <c r="BF348" s="216">
        <f>IF(N348="snížená",J348,0)</f>
        <v>0</v>
      </c>
      <c r="BG348" s="216">
        <f>IF(N348="zákl. přenesená",J348,0)</f>
        <v>0</v>
      </c>
      <c r="BH348" s="216">
        <f>IF(N348="sníž. přenesená",J348,0)</f>
        <v>0</v>
      </c>
      <c r="BI348" s="216">
        <f>IF(N348="nulová",J348,0)</f>
        <v>0</v>
      </c>
      <c r="BJ348" s="17" t="s">
        <v>77</v>
      </c>
      <c r="BK348" s="216">
        <f>ROUND(I348*H348,2)</f>
        <v>0</v>
      </c>
      <c r="BL348" s="17" t="s">
        <v>119</v>
      </c>
      <c r="BM348" s="215" t="s">
        <v>507</v>
      </c>
    </row>
    <row r="349" s="2" customFormat="1">
      <c r="A349" s="38"/>
      <c r="B349" s="39"/>
      <c r="C349" s="40"/>
      <c r="D349" s="217" t="s">
        <v>121</v>
      </c>
      <c r="E349" s="40"/>
      <c r="F349" s="218" t="s">
        <v>204</v>
      </c>
      <c r="G349" s="40"/>
      <c r="H349" s="40"/>
      <c r="I349" s="219"/>
      <c r="J349" s="40"/>
      <c r="K349" s="40"/>
      <c r="L349" s="44"/>
      <c r="M349" s="220"/>
      <c r="N349" s="221"/>
      <c r="O349" s="84"/>
      <c r="P349" s="84"/>
      <c r="Q349" s="84"/>
      <c r="R349" s="84"/>
      <c r="S349" s="84"/>
      <c r="T349" s="85"/>
      <c r="U349" s="38"/>
      <c r="V349" s="38"/>
      <c r="W349" s="38"/>
      <c r="X349" s="38"/>
      <c r="Y349" s="38"/>
      <c r="Z349" s="38"/>
      <c r="AA349" s="38"/>
      <c r="AB349" s="38"/>
      <c r="AC349" s="38"/>
      <c r="AD349" s="38"/>
      <c r="AE349" s="38"/>
      <c r="AT349" s="17" t="s">
        <v>121</v>
      </c>
      <c r="AU349" s="17" t="s">
        <v>79</v>
      </c>
    </row>
    <row r="350" s="13" customFormat="1">
      <c r="A350" s="13"/>
      <c r="B350" s="233"/>
      <c r="C350" s="234"/>
      <c r="D350" s="217" t="s">
        <v>135</v>
      </c>
      <c r="E350" s="235" t="s">
        <v>19</v>
      </c>
      <c r="F350" s="236" t="s">
        <v>508</v>
      </c>
      <c r="G350" s="234"/>
      <c r="H350" s="237">
        <v>712</v>
      </c>
      <c r="I350" s="238"/>
      <c r="J350" s="234"/>
      <c r="K350" s="234"/>
      <c r="L350" s="239"/>
      <c r="M350" s="240"/>
      <c r="N350" s="241"/>
      <c r="O350" s="241"/>
      <c r="P350" s="241"/>
      <c r="Q350" s="241"/>
      <c r="R350" s="241"/>
      <c r="S350" s="241"/>
      <c r="T350" s="242"/>
      <c r="U350" s="13"/>
      <c r="V350" s="13"/>
      <c r="W350" s="13"/>
      <c r="X350" s="13"/>
      <c r="Y350" s="13"/>
      <c r="Z350" s="13"/>
      <c r="AA350" s="13"/>
      <c r="AB350" s="13"/>
      <c r="AC350" s="13"/>
      <c r="AD350" s="13"/>
      <c r="AE350" s="13"/>
      <c r="AT350" s="243" t="s">
        <v>135</v>
      </c>
      <c r="AU350" s="243" t="s">
        <v>79</v>
      </c>
      <c r="AV350" s="13" t="s">
        <v>79</v>
      </c>
      <c r="AW350" s="13" t="s">
        <v>31</v>
      </c>
      <c r="AX350" s="13" t="s">
        <v>77</v>
      </c>
      <c r="AY350" s="243" t="s">
        <v>111</v>
      </c>
    </row>
    <row r="351" s="2" customFormat="1" ht="13.8" customHeight="1">
      <c r="A351" s="38"/>
      <c r="B351" s="39"/>
      <c r="C351" s="223" t="s">
        <v>509</v>
      </c>
      <c r="D351" s="223" t="s">
        <v>129</v>
      </c>
      <c r="E351" s="224" t="s">
        <v>216</v>
      </c>
      <c r="F351" s="225" t="s">
        <v>217</v>
      </c>
      <c r="G351" s="226" t="s">
        <v>179</v>
      </c>
      <c r="H351" s="227">
        <v>1286</v>
      </c>
      <c r="I351" s="228"/>
      <c r="J351" s="229">
        <f>ROUND(I351*H351,2)</f>
        <v>0</v>
      </c>
      <c r="K351" s="225" t="s">
        <v>118</v>
      </c>
      <c r="L351" s="230"/>
      <c r="M351" s="231" t="s">
        <v>19</v>
      </c>
      <c r="N351" s="232" t="s">
        <v>40</v>
      </c>
      <c r="O351" s="84"/>
      <c r="P351" s="213">
        <f>O351*H351</f>
        <v>0</v>
      </c>
      <c r="Q351" s="213">
        <v>0.00051999999999999995</v>
      </c>
      <c r="R351" s="213">
        <f>Q351*H351</f>
        <v>0.66871999999999998</v>
      </c>
      <c r="S351" s="213">
        <v>0</v>
      </c>
      <c r="T351" s="214">
        <f>S351*H351</f>
        <v>0</v>
      </c>
      <c r="U351" s="38"/>
      <c r="V351" s="38"/>
      <c r="W351" s="38"/>
      <c r="X351" s="38"/>
      <c r="Y351" s="38"/>
      <c r="Z351" s="38"/>
      <c r="AA351" s="38"/>
      <c r="AB351" s="38"/>
      <c r="AC351" s="38"/>
      <c r="AD351" s="38"/>
      <c r="AE351" s="38"/>
      <c r="AR351" s="215" t="s">
        <v>133</v>
      </c>
      <c r="AT351" s="215" t="s">
        <v>129</v>
      </c>
      <c r="AU351" s="215" t="s">
        <v>79</v>
      </c>
      <c r="AY351" s="17" t="s">
        <v>111</v>
      </c>
      <c r="BE351" s="216">
        <f>IF(N351="základní",J351,0)</f>
        <v>0</v>
      </c>
      <c r="BF351" s="216">
        <f>IF(N351="snížená",J351,0)</f>
        <v>0</v>
      </c>
      <c r="BG351" s="216">
        <f>IF(N351="zákl. přenesená",J351,0)</f>
        <v>0</v>
      </c>
      <c r="BH351" s="216">
        <f>IF(N351="sníž. přenesená",J351,0)</f>
        <v>0</v>
      </c>
      <c r="BI351" s="216">
        <f>IF(N351="nulová",J351,0)</f>
        <v>0</v>
      </c>
      <c r="BJ351" s="17" t="s">
        <v>77</v>
      </c>
      <c r="BK351" s="216">
        <f>ROUND(I351*H351,2)</f>
        <v>0</v>
      </c>
      <c r="BL351" s="17" t="s">
        <v>119</v>
      </c>
      <c r="BM351" s="215" t="s">
        <v>510</v>
      </c>
    </row>
    <row r="352" s="2" customFormat="1">
      <c r="A352" s="38"/>
      <c r="B352" s="39"/>
      <c r="C352" s="40"/>
      <c r="D352" s="217" t="s">
        <v>121</v>
      </c>
      <c r="E352" s="40"/>
      <c r="F352" s="218" t="s">
        <v>217</v>
      </c>
      <c r="G352" s="40"/>
      <c r="H352" s="40"/>
      <c r="I352" s="219"/>
      <c r="J352" s="40"/>
      <c r="K352" s="40"/>
      <c r="L352" s="44"/>
      <c r="M352" s="220"/>
      <c r="N352" s="221"/>
      <c r="O352" s="84"/>
      <c r="P352" s="84"/>
      <c r="Q352" s="84"/>
      <c r="R352" s="84"/>
      <c r="S352" s="84"/>
      <c r="T352" s="85"/>
      <c r="U352" s="38"/>
      <c r="V352" s="38"/>
      <c r="W352" s="38"/>
      <c r="X352" s="38"/>
      <c r="Y352" s="38"/>
      <c r="Z352" s="38"/>
      <c r="AA352" s="38"/>
      <c r="AB352" s="38"/>
      <c r="AC352" s="38"/>
      <c r="AD352" s="38"/>
      <c r="AE352" s="38"/>
      <c r="AT352" s="17" t="s">
        <v>121</v>
      </c>
      <c r="AU352" s="17" t="s">
        <v>79</v>
      </c>
    </row>
    <row r="353" s="13" customFormat="1">
      <c r="A353" s="13"/>
      <c r="B353" s="233"/>
      <c r="C353" s="234"/>
      <c r="D353" s="217" t="s">
        <v>135</v>
      </c>
      <c r="E353" s="235" t="s">
        <v>19</v>
      </c>
      <c r="F353" s="236" t="s">
        <v>511</v>
      </c>
      <c r="G353" s="234"/>
      <c r="H353" s="237">
        <v>1286</v>
      </c>
      <c r="I353" s="238"/>
      <c r="J353" s="234"/>
      <c r="K353" s="234"/>
      <c r="L353" s="239"/>
      <c r="M353" s="240"/>
      <c r="N353" s="241"/>
      <c r="O353" s="241"/>
      <c r="P353" s="241"/>
      <c r="Q353" s="241"/>
      <c r="R353" s="241"/>
      <c r="S353" s="241"/>
      <c r="T353" s="242"/>
      <c r="U353" s="13"/>
      <c r="V353" s="13"/>
      <c r="W353" s="13"/>
      <c r="X353" s="13"/>
      <c r="Y353" s="13"/>
      <c r="Z353" s="13"/>
      <c r="AA353" s="13"/>
      <c r="AB353" s="13"/>
      <c r="AC353" s="13"/>
      <c r="AD353" s="13"/>
      <c r="AE353" s="13"/>
      <c r="AT353" s="243" t="s">
        <v>135</v>
      </c>
      <c r="AU353" s="243" t="s">
        <v>79</v>
      </c>
      <c r="AV353" s="13" t="s">
        <v>79</v>
      </c>
      <c r="AW353" s="13" t="s">
        <v>31</v>
      </c>
      <c r="AX353" s="13" t="s">
        <v>77</v>
      </c>
      <c r="AY353" s="243" t="s">
        <v>111</v>
      </c>
    </row>
    <row r="354" s="2" customFormat="1" ht="13.8" customHeight="1">
      <c r="A354" s="38"/>
      <c r="B354" s="39"/>
      <c r="C354" s="223" t="s">
        <v>512</v>
      </c>
      <c r="D354" s="223" t="s">
        <v>129</v>
      </c>
      <c r="E354" s="224" t="s">
        <v>513</v>
      </c>
      <c r="F354" s="225" t="s">
        <v>514</v>
      </c>
      <c r="G354" s="226" t="s">
        <v>179</v>
      </c>
      <c r="H354" s="227">
        <v>948</v>
      </c>
      <c r="I354" s="228"/>
      <c r="J354" s="229">
        <f>ROUND(I354*H354,2)</f>
        <v>0</v>
      </c>
      <c r="K354" s="225" t="s">
        <v>118</v>
      </c>
      <c r="L354" s="230"/>
      <c r="M354" s="231" t="s">
        <v>19</v>
      </c>
      <c r="N354" s="232" t="s">
        <v>40</v>
      </c>
      <c r="O354" s="84"/>
      <c r="P354" s="213">
        <f>O354*H354</f>
        <v>0</v>
      </c>
      <c r="Q354" s="213">
        <v>0.00056999999999999998</v>
      </c>
      <c r="R354" s="213">
        <f>Q354*H354</f>
        <v>0.54035999999999995</v>
      </c>
      <c r="S354" s="213">
        <v>0</v>
      </c>
      <c r="T354" s="214">
        <f>S354*H354</f>
        <v>0</v>
      </c>
      <c r="U354" s="38"/>
      <c r="V354" s="38"/>
      <c r="W354" s="38"/>
      <c r="X354" s="38"/>
      <c r="Y354" s="38"/>
      <c r="Z354" s="38"/>
      <c r="AA354" s="38"/>
      <c r="AB354" s="38"/>
      <c r="AC354" s="38"/>
      <c r="AD354" s="38"/>
      <c r="AE354" s="38"/>
      <c r="AR354" s="215" t="s">
        <v>133</v>
      </c>
      <c r="AT354" s="215" t="s">
        <v>129</v>
      </c>
      <c r="AU354" s="215" t="s">
        <v>79</v>
      </c>
      <c r="AY354" s="17" t="s">
        <v>111</v>
      </c>
      <c r="BE354" s="216">
        <f>IF(N354="základní",J354,0)</f>
        <v>0</v>
      </c>
      <c r="BF354" s="216">
        <f>IF(N354="snížená",J354,0)</f>
        <v>0</v>
      </c>
      <c r="BG354" s="216">
        <f>IF(N354="zákl. přenesená",J354,0)</f>
        <v>0</v>
      </c>
      <c r="BH354" s="216">
        <f>IF(N354="sníž. přenesená",J354,0)</f>
        <v>0</v>
      </c>
      <c r="BI354" s="216">
        <f>IF(N354="nulová",J354,0)</f>
        <v>0</v>
      </c>
      <c r="BJ354" s="17" t="s">
        <v>77</v>
      </c>
      <c r="BK354" s="216">
        <f>ROUND(I354*H354,2)</f>
        <v>0</v>
      </c>
      <c r="BL354" s="17" t="s">
        <v>119</v>
      </c>
      <c r="BM354" s="215" t="s">
        <v>515</v>
      </c>
    </row>
    <row r="355" s="2" customFormat="1">
      <c r="A355" s="38"/>
      <c r="B355" s="39"/>
      <c r="C355" s="40"/>
      <c r="D355" s="217" t="s">
        <v>121</v>
      </c>
      <c r="E355" s="40"/>
      <c r="F355" s="218" t="s">
        <v>514</v>
      </c>
      <c r="G355" s="40"/>
      <c r="H355" s="40"/>
      <c r="I355" s="219"/>
      <c r="J355" s="40"/>
      <c r="K355" s="40"/>
      <c r="L355" s="44"/>
      <c r="M355" s="220"/>
      <c r="N355" s="221"/>
      <c r="O355" s="84"/>
      <c r="P355" s="84"/>
      <c r="Q355" s="84"/>
      <c r="R355" s="84"/>
      <c r="S355" s="84"/>
      <c r="T355" s="85"/>
      <c r="U355" s="38"/>
      <c r="V355" s="38"/>
      <c r="W355" s="38"/>
      <c r="X355" s="38"/>
      <c r="Y355" s="38"/>
      <c r="Z355" s="38"/>
      <c r="AA355" s="38"/>
      <c r="AB355" s="38"/>
      <c r="AC355" s="38"/>
      <c r="AD355" s="38"/>
      <c r="AE355" s="38"/>
      <c r="AT355" s="17" t="s">
        <v>121</v>
      </c>
      <c r="AU355" s="17" t="s">
        <v>79</v>
      </c>
    </row>
    <row r="356" s="13" customFormat="1">
      <c r="A356" s="13"/>
      <c r="B356" s="233"/>
      <c r="C356" s="234"/>
      <c r="D356" s="217" t="s">
        <v>135</v>
      </c>
      <c r="E356" s="235" t="s">
        <v>19</v>
      </c>
      <c r="F356" s="236" t="s">
        <v>516</v>
      </c>
      <c r="G356" s="234"/>
      <c r="H356" s="237">
        <v>948</v>
      </c>
      <c r="I356" s="238"/>
      <c r="J356" s="234"/>
      <c r="K356" s="234"/>
      <c r="L356" s="239"/>
      <c r="M356" s="240"/>
      <c r="N356" s="241"/>
      <c r="O356" s="241"/>
      <c r="P356" s="241"/>
      <c r="Q356" s="241"/>
      <c r="R356" s="241"/>
      <c r="S356" s="241"/>
      <c r="T356" s="242"/>
      <c r="U356" s="13"/>
      <c r="V356" s="13"/>
      <c r="W356" s="13"/>
      <c r="X356" s="13"/>
      <c r="Y356" s="13"/>
      <c r="Z356" s="13"/>
      <c r="AA356" s="13"/>
      <c r="AB356" s="13"/>
      <c r="AC356" s="13"/>
      <c r="AD356" s="13"/>
      <c r="AE356" s="13"/>
      <c r="AT356" s="243" t="s">
        <v>135</v>
      </c>
      <c r="AU356" s="243" t="s">
        <v>79</v>
      </c>
      <c r="AV356" s="13" t="s">
        <v>79</v>
      </c>
      <c r="AW356" s="13" t="s">
        <v>31</v>
      </c>
      <c r="AX356" s="13" t="s">
        <v>77</v>
      </c>
      <c r="AY356" s="243" t="s">
        <v>111</v>
      </c>
    </row>
    <row r="357" s="2" customFormat="1" ht="13.8" customHeight="1">
      <c r="A357" s="38"/>
      <c r="B357" s="39"/>
      <c r="C357" s="223" t="s">
        <v>517</v>
      </c>
      <c r="D357" s="223" t="s">
        <v>129</v>
      </c>
      <c r="E357" s="224" t="s">
        <v>220</v>
      </c>
      <c r="F357" s="225" t="s">
        <v>221</v>
      </c>
      <c r="G357" s="226" t="s">
        <v>179</v>
      </c>
      <c r="H357" s="227">
        <v>2234</v>
      </c>
      <c r="I357" s="228"/>
      <c r="J357" s="229">
        <f>ROUND(I357*H357,2)</f>
        <v>0</v>
      </c>
      <c r="K357" s="225" t="s">
        <v>118</v>
      </c>
      <c r="L357" s="230"/>
      <c r="M357" s="231" t="s">
        <v>19</v>
      </c>
      <c r="N357" s="232" t="s">
        <v>40</v>
      </c>
      <c r="O357" s="84"/>
      <c r="P357" s="213">
        <f>O357*H357</f>
        <v>0</v>
      </c>
      <c r="Q357" s="213">
        <v>9.0000000000000006E-05</v>
      </c>
      <c r="R357" s="213">
        <f>Q357*H357</f>
        <v>0.20106000000000002</v>
      </c>
      <c r="S357" s="213">
        <v>0</v>
      </c>
      <c r="T357" s="214">
        <f>S357*H357</f>
        <v>0</v>
      </c>
      <c r="U357" s="38"/>
      <c r="V357" s="38"/>
      <c r="W357" s="38"/>
      <c r="X357" s="38"/>
      <c r="Y357" s="38"/>
      <c r="Z357" s="38"/>
      <c r="AA357" s="38"/>
      <c r="AB357" s="38"/>
      <c r="AC357" s="38"/>
      <c r="AD357" s="38"/>
      <c r="AE357" s="38"/>
      <c r="AR357" s="215" t="s">
        <v>133</v>
      </c>
      <c r="AT357" s="215" t="s">
        <v>129</v>
      </c>
      <c r="AU357" s="215" t="s">
        <v>79</v>
      </c>
      <c r="AY357" s="17" t="s">
        <v>111</v>
      </c>
      <c r="BE357" s="216">
        <f>IF(N357="základní",J357,0)</f>
        <v>0</v>
      </c>
      <c r="BF357" s="216">
        <f>IF(N357="snížená",J357,0)</f>
        <v>0</v>
      </c>
      <c r="BG357" s="216">
        <f>IF(N357="zákl. přenesená",J357,0)</f>
        <v>0</v>
      </c>
      <c r="BH357" s="216">
        <f>IF(N357="sníž. přenesená",J357,0)</f>
        <v>0</v>
      </c>
      <c r="BI357" s="216">
        <f>IF(N357="nulová",J357,0)</f>
        <v>0</v>
      </c>
      <c r="BJ357" s="17" t="s">
        <v>77</v>
      </c>
      <c r="BK357" s="216">
        <f>ROUND(I357*H357,2)</f>
        <v>0</v>
      </c>
      <c r="BL357" s="17" t="s">
        <v>119</v>
      </c>
      <c r="BM357" s="215" t="s">
        <v>518</v>
      </c>
    </row>
    <row r="358" s="2" customFormat="1">
      <c r="A358" s="38"/>
      <c r="B358" s="39"/>
      <c r="C358" s="40"/>
      <c r="D358" s="217" t="s">
        <v>121</v>
      </c>
      <c r="E358" s="40"/>
      <c r="F358" s="218" t="s">
        <v>221</v>
      </c>
      <c r="G358" s="40"/>
      <c r="H358" s="40"/>
      <c r="I358" s="219"/>
      <c r="J358" s="40"/>
      <c r="K358" s="40"/>
      <c r="L358" s="44"/>
      <c r="M358" s="220"/>
      <c r="N358" s="221"/>
      <c r="O358" s="84"/>
      <c r="P358" s="84"/>
      <c r="Q358" s="84"/>
      <c r="R358" s="84"/>
      <c r="S358" s="84"/>
      <c r="T358" s="85"/>
      <c r="U358" s="38"/>
      <c r="V358" s="38"/>
      <c r="W358" s="38"/>
      <c r="X358" s="38"/>
      <c r="Y358" s="38"/>
      <c r="Z358" s="38"/>
      <c r="AA358" s="38"/>
      <c r="AB358" s="38"/>
      <c r="AC358" s="38"/>
      <c r="AD358" s="38"/>
      <c r="AE358" s="38"/>
      <c r="AT358" s="17" t="s">
        <v>121</v>
      </c>
      <c r="AU358" s="17" t="s">
        <v>79</v>
      </c>
    </row>
    <row r="359" s="13" customFormat="1">
      <c r="A359" s="13"/>
      <c r="B359" s="233"/>
      <c r="C359" s="234"/>
      <c r="D359" s="217" t="s">
        <v>135</v>
      </c>
      <c r="E359" s="235" t="s">
        <v>19</v>
      </c>
      <c r="F359" s="236" t="s">
        <v>519</v>
      </c>
      <c r="G359" s="234"/>
      <c r="H359" s="237">
        <v>2234</v>
      </c>
      <c r="I359" s="238"/>
      <c r="J359" s="234"/>
      <c r="K359" s="234"/>
      <c r="L359" s="239"/>
      <c r="M359" s="240"/>
      <c r="N359" s="241"/>
      <c r="O359" s="241"/>
      <c r="P359" s="241"/>
      <c r="Q359" s="241"/>
      <c r="R359" s="241"/>
      <c r="S359" s="241"/>
      <c r="T359" s="242"/>
      <c r="U359" s="13"/>
      <c r="V359" s="13"/>
      <c r="W359" s="13"/>
      <c r="X359" s="13"/>
      <c r="Y359" s="13"/>
      <c r="Z359" s="13"/>
      <c r="AA359" s="13"/>
      <c r="AB359" s="13"/>
      <c r="AC359" s="13"/>
      <c r="AD359" s="13"/>
      <c r="AE359" s="13"/>
      <c r="AT359" s="243" t="s">
        <v>135</v>
      </c>
      <c r="AU359" s="243" t="s">
        <v>79</v>
      </c>
      <c r="AV359" s="13" t="s">
        <v>79</v>
      </c>
      <c r="AW359" s="13" t="s">
        <v>31</v>
      </c>
      <c r="AX359" s="13" t="s">
        <v>77</v>
      </c>
      <c r="AY359" s="243" t="s">
        <v>111</v>
      </c>
    </row>
    <row r="360" s="2" customFormat="1" ht="13.8" customHeight="1">
      <c r="A360" s="38"/>
      <c r="B360" s="39"/>
      <c r="C360" s="223" t="s">
        <v>520</v>
      </c>
      <c r="D360" s="223" t="s">
        <v>129</v>
      </c>
      <c r="E360" s="224" t="s">
        <v>521</v>
      </c>
      <c r="F360" s="225" t="s">
        <v>522</v>
      </c>
      <c r="G360" s="226" t="s">
        <v>179</v>
      </c>
      <c r="H360" s="227">
        <v>300</v>
      </c>
      <c r="I360" s="228"/>
      <c r="J360" s="229">
        <f>ROUND(I360*H360,2)</f>
        <v>0</v>
      </c>
      <c r="K360" s="225" t="s">
        <v>118</v>
      </c>
      <c r="L360" s="230"/>
      <c r="M360" s="231" t="s">
        <v>19</v>
      </c>
      <c r="N360" s="232" t="s">
        <v>40</v>
      </c>
      <c r="O360" s="84"/>
      <c r="P360" s="213">
        <f>O360*H360</f>
        <v>0</v>
      </c>
      <c r="Q360" s="213">
        <v>0.0074200000000000004</v>
      </c>
      <c r="R360" s="213">
        <f>Q360*H360</f>
        <v>2.226</v>
      </c>
      <c r="S360" s="213">
        <v>0</v>
      </c>
      <c r="T360" s="214">
        <f>S360*H360</f>
        <v>0</v>
      </c>
      <c r="U360" s="38"/>
      <c r="V360" s="38"/>
      <c r="W360" s="38"/>
      <c r="X360" s="38"/>
      <c r="Y360" s="38"/>
      <c r="Z360" s="38"/>
      <c r="AA360" s="38"/>
      <c r="AB360" s="38"/>
      <c r="AC360" s="38"/>
      <c r="AD360" s="38"/>
      <c r="AE360" s="38"/>
      <c r="AR360" s="215" t="s">
        <v>133</v>
      </c>
      <c r="AT360" s="215" t="s">
        <v>129</v>
      </c>
      <c r="AU360" s="215" t="s">
        <v>79</v>
      </c>
      <c r="AY360" s="17" t="s">
        <v>111</v>
      </c>
      <c r="BE360" s="216">
        <f>IF(N360="základní",J360,0)</f>
        <v>0</v>
      </c>
      <c r="BF360" s="216">
        <f>IF(N360="snížená",J360,0)</f>
        <v>0</v>
      </c>
      <c r="BG360" s="216">
        <f>IF(N360="zákl. přenesená",J360,0)</f>
        <v>0</v>
      </c>
      <c r="BH360" s="216">
        <f>IF(N360="sníž. přenesená",J360,0)</f>
        <v>0</v>
      </c>
      <c r="BI360" s="216">
        <f>IF(N360="nulová",J360,0)</f>
        <v>0</v>
      </c>
      <c r="BJ360" s="17" t="s">
        <v>77</v>
      </c>
      <c r="BK360" s="216">
        <f>ROUND(I360*H360,2)</f>
        <v>0</v>
      </c>
      <c r="BL360" s="17" t="s">
        <v>119</v>
      </c>
      <c r="BM360" s="215" t="s">
        <v>523</v>
      </c>
    </row>
    <row r="361" s="2" customFormat="1">
      <c r="A361" s="38"/>
      <c r="B361" s="39"/>
      <c r="C361" s="40"/>
      <c r="D361" s="217" t="s">
        <v>121</v>
      </c>
      <c r="E361" s="40"/>
      <c r="F361" s="218" t="s">
        <v>522</v>
      </c>
      <c r="G361" s="40"/>
      <c r="H361" s="40"/>
      <c r="I361" s="219"/>
      <c r="J361" s="40"/>
      <c r="K361" s="40"/>
      <c r="L361" s="44"/>
      <c r="M361" s="220"/>
      <c r="N361" s="221"/>
      <c r="O361" s="84"/>
      <c r="P361" s="84"/>
      <c r="Q361" s="84"/>
      <c r="R361" s="84"/>
      <c r="S361" s="84"/>
      <c r="T361" s="85"/>
      <c r="U361" s="38"/>
      <c r="V361" s="38"/>
      <c r="W361" s="38"/>
      <c r="X361" s="38"/>
      <c r="Y361" s="38"/>
      <c r="Z361" s="38"/>
      <c r="AA361" s="38"/>
      <c r="AB361" s="38"/>
      <c r="AC361" s="38"/>
      <c r="AD361" s="38"/>
      <c r="AE361" s="38"/>
      <c r="AT361" s="17" t="s">
        <v>121</v>
      </c>
      <c r="AU361" s="17" t="s">
        <v>79</v>
      </c>
    </row>
    <row r="362" s="13" customFormat="1">
      <c r="A362" s="13"/>
      <c r="B362" s="233"/>
      <c r="C362" s="234"/>
      <c r="D362" s="217" t="s">
        <v>135</v>
      </c>
      <c r="E362" s="235" t="s">
        <v>19</v>
      </c>
      <c r="F362" s="236" t="s">
        <v>524</v>
      </c>
      <c r="G362" s="234"/>
      <c r="H362" s="237">
        <v>300</v>
      </c>
      <c r="I362" s="238"/>
      <c r="J362" s="234"/>
      <c r="K362" s="234"/>
      <c r="L362" s="239"/>
      <c r="M362" s="240"/>
      <c r="N362" s="241"/>
      <c r="O362" s="241"/>
      <c r="P362" s="241"/>
      <c r="Q362" s="241"/>
      <c r="R362" s="241"/>
      <c r="S362" s="241"/>
      <c r="T362" s="242"/>
      <c r="U362" s="13"/>
      <c r="V362" s="13"/>
      <c r="W362" s="13"/>
      <c r="X362" s="13"/>
      <c r="Y362" s="13"/>
      <c r="Z362" s="13"/>
      <c r="AA362" s="13"/>
      <c r="AB362" s="13"/>
      <c r="AC362" s="13"/>
      <c r="AD362" s="13"/>
      <c r="AE362" s="13"/>
      <c r="AT362" s="243" t="s">
        <v>135</v>
      </c>
      <c r="AU362" s="243" t="s">
        <v>79</v>
      </c>
      <c r="AV362" s="13" t="s">
        <v>79</v>
      </c>
      <c r="AW362" s="13" t="s">
        <v>31</v>
      </c>
      <c r="AX362" s="13" t="s">
        <v>77</v>
      </c>
      <c r="AY362" s="243" t="s">
        <v>111</v>
      </c>
    </row>
    <row r="363" s="2" customFormat="1" ht="13.8" customHeight="1">
      <c r="A363" s="38"/>
      <c r="B363" s="39"/>
      <c r="C363" s="223" t="s">
        <v>525</v>
      </c>
      <c r="D363" s="223" t="s">
        <v>129</v>
      </c>
      <c r="E363" s="224" t="s">
        <v>526</v>
      </c>
      <c r="F363" s="225" t="s">
        <v>527</v>
      </c>
      <c r="G363" s="226" t="s">
        <v>179</v>
      </c>
      <c r="H363" s="227">
        <v>56</v>
      </c>
      <c r="I363" s="228"/>
      <c r="J363" s="229">
        <f>ROUND(I363*H363,2)</f>
        <v>0</v>
      </c>
      <c r="K363" s="225" t="s">
        <v>118</v>
      </c>
      <c r="L363" s="230"/>
      <c r="M363" s="231" t="s">
        <v>19</v>
      </c>
      <c r="N363" s="232" t="s">
        <v>40</v>
      </c>
      <c r="O363" s="84"/>
      <c r="P363" s="213">
        <f>O363*H363</f>
        <v>0</v>
      </c>
      <c r="Q363" s="213">
        <v>0.01167</v>
      </c>
      <c r="R363" s="213">
        <f>Q363*H363</f>
        <v>0.65351999999999999</v>
      </c>
      <c r="S363" s="213">
        <v>0</v>
      </c>
      <c r="T363" s="214">
        <f>S363*H363</f>
        <v>0</v>
      </c>
      <c r="U363" s="38"/>
      <c r="V363" s="38"/>
      <c r="W363" s="38"/>
      <c r="X363" s="38"/>
      <c r="Y363" s="38"/>
      <c r="Z363" s="38"/>
      <c r="AA363" s="38"/>
      <c r="AB363" s="38"/>
      <c r="AC363" s="38"/>
      <c r="AD363" s="38"/>
      <c r="AE363" s="38"/>
      <c r="AR363" s="215" t="s">
        <v>133</v>
      </c>
      <c r="AT363" s="215" t="s">
        <v>129</v>
      </c>
      <c r="AU363" s="215" t="s">
        <v>79</v>
      </c>
      <c r="AY363" s="17" t="s">
        <v>111</v>
      </c>
      <c r="BE363" s="216">
        <f>IF(N363="základní",J363,0)</f>
        <v>0</v>
      </c>
      <c r="BF363" s="216">
        <f>IF(N363="snížená",J363,0)</f>
        <v>0</v>
      </c>
      <c r="BG363" s="216">
        <f>IF(N363="zákl. přenesená",J363,0)</f>
        <v>0</v>
      </c>
      <c r="BH363" s="216">
        <f>IF(N363="sníž. přenesená",J363,0)</f>
        <v>0</v>
      </c>
      <c r="BI363" s="216">
        <f>IF(N363="nulová",J363,0)</f>
        <v>0</v>
      </c>
      <c r="BJ363" s="17" t="s">
        <v>77</v>
      </c>
      <c r="BK363" s="216">
        <f>ROUND(I363*H363,2)</f>
        <v>0</v>
      </c>
      <c r="BL363" s="17" t="s">
        <v>119</v>
      </c>
      <c r="BM363" s="215" t="s">
        <v>528</v>
      </c>
    </row>
    <row r="364" s="2" customFormat="1">
      <c r="A364" s="38"/>
      <c r="B364" s="39"/>
      <c r="C364" s="40"/>
      <c r="D364" s="217" t="s">
        <v>121</v>
      </c>
      <c r="E364" s="40"/>
      <c r="F364" s="218" t="s">
        <v>527</v>
      </c>
      <c r="G364" s="40"/>
      <c r="H364" s="40"/>
      <c r="I364" s="219"/>
      <c r="J364" s="40"/>
      <c r="K364" s="40"/>
      <c r="L364" s="44"/>
      <c r="M364" s="220"/>
      <c r="N364" s="221"/>
      <c r="O364" s="84"/>
      <c r="P364" s="84"/>
      <c r="Q364" s="84"/>
      <c r="R364" s="84"/>
      <c r="S364" s="84"/>
      <c r="T364" s="85"/>
      <c r="U364" s="38"/>
      <c r="V364" s="38"/>
      <c r="W364" s="38"/>
      <c r="X364" s="38"/>
      <c r="Y364" s="38"/>
      <c r="Z364" s="38"/>
      <c r="AA364" s="38"/>
      <c r="AB364" s="38"/>
      <c r="AC364" s="38"/>
      <c r="AD364" s="38"/>
      <c r="AE364" s="38"/>
      <c r="AT364" s="17" t="s">
        <v>121</v>
      </c>
      <c r="AU364" s="17" t="s">
        <v>79</v>
      </c>
    </row>
    <row r="365" s="13" customFormat="1">
      <c r="A365" s="13"/>
      <c r="B365" s="233"/>
      <c r="C365" s="234"/>
      <c r="D365" s="217" t="s">
        <v>135</v>
      </c>
      <c r="E365" s="235" t="s">
        <v>19</v>
      </c>
      <c r="F365" s="236" t="s">
        <v>529</v>
      </c>
      <c r="G365" s="234"/>
      <c r="H365" s="237">
        <v>56</v>
      </c>
      <c r="I365" s="238"/>
      <c r="J365" s="234"/>
      <c r="K365" s="234"/>
      <c r="L365" s="239"/>
      <c r="M365" s="240"/>
      <c r="N365" s="241"/>
      <c r="O365" s="241"/>
      <c r="P365" s="241"/>
      <c r="Q365" s="241"/>
      <c r="R365" s="241"/>
      <c r="S365" s="241"/>
      <c r="T365" s="242"/>
      <c r="U365" s="13"/>
      <c r="V365" s="13"/>
      <c r="W365" s="13"/>
      <c r="X365" s="13"/>
      <c r="Y365" s="13"/>
      <c r="Z365" s="13"/>
      <c r="AA365" s="13"/>
      <c r="AB365" s="13"/>
      <c r="AC365" s="13"/>
      <c r="AD365" s="13"/>
      <c r="AE365" s="13"/>
      <c r="AT365" s="243" t="s">
        <v>135</v>
      </c>
      <c r="AU365" s="243" t="s">
        <v>79</v>
      </c>
      <c r="AV365" s="13" t="s">
        <v>79</v>
      </c>
      <c r="AW365" s="13" t="s">
        <v>31</v>
      </c>
      <c r="AX365" s="13" t="s">
        <v>77</v>
      </c>
      <c r="AY365" s="243" t="s">
        <v>111</v>
      </c>
    </row>
    <row r="366" s="2" customFormat="1" ht="13.8" customHeight="1">
      <c r="A366" s="38"/>
      <c r="B366" s="39"/>
      <c r="C366" s="223" t="s">
        <v>530</v>
      </c>
      <c r="D366" s="223" t="s">
        <v>129</v>
      </c>
      <c r="E366" s="224" t="s">
        <v>208</v>
      </c>
      <c r="F366" s="225" t="s">
        <v>209</v>
      </c>
      <c r="G366" s="226" t="s">
        <v>179</v>
      </c>
      <c r="H366" s="227">
        <v>356</v>
      </c>
      <c r="I366" s="228"/>
      <c r="J366" s="229">
        <f>ROUND(I366*H366,2)</f>
        <v>0</v>
      </c>
      <c r="K366" s="225" t="s">
        <v>118</v>
      </c>
      <c r="L366" s="230"/>
      <c r="M366" s="231" t="s">
        <v>19</v>
      </c>
      <c r="N366" s="232" t="s">
        <v>40</v>
      </c>
      <c r="O366" s="84"/>
      <c r="P366" s="213">
        <f>O366*H366</f>
        <v>0</v>
      </c>
      <c r="Q366" s="213">
        <v>0.00018000000000000001</v>
      </c>
      <c r="R366" s="213">
        <f>Q366*H366</f>
        <v>0.064079999999999998</v>
      </c>
      <c r="S366" s="213">
        <v>0</v>
      </c>
      <c r="T366" s="214">
        <f>S366*H366</f>
        <v>0</v>
      </c>
      <c r="U366" s="38"/>
      <c r="V366" s="38"/>
      <c r="W366" s="38"/>
      <c r="X366" s="38"/>
      <c r="Y366" s="38"/>
      <c r="Z366" s="38"/>
      <c r="AA366" s="38"/>
      <c r="AB366" s="38"/>
      <c r="AC366" s="38"/>
      <c r="AD366" s="38"/>
      <c r="AE366" s="38"/>
      <c r="AR366" s="215" t="s">
        <v>133</v>
      </c>
      <c r="AT366" s="215" t="s">
        <v>129</v>
      </c>
      <c r="AU366" s="215" t="s">
        <v>79</v>
      </c>
      <c r="AY366" s="17" t="s">
        <v>111</v>
      </c>
      <c r="BE366" s="216">
        <f>IF(N366="základní",J366,0)</f>
        <v>0</v>
      </c>
      <c r="BF366" s="216">
        <f>IF(N366="snížená",J366,0)</f>
        <v>0</v>
      </c>
      <c r="BG366" s="216">
        <f>IF(N366="zákl. přenesená",J366,0)</f>
        <v>0</v>
      </c>
      <c r="BH366" s="216">
        <f>IF(N366="sníž. přenesená",J366,0)</f>
        <v>0</v>
      </c>
      <c r="BI366" s="216">
        <f>IF(N366="nulová",J366,0)</f>
        <v>0</v>
      </c>
      <c r="BJ366" s="17" t="s">
        <v>77</v>
      </c>
      <c r="BK366" s="216">
        <f>ROUND(I366*H366,2)</f>
        <v>0</v>
      </c>
      <c r="BL366" s="17" t="s">
        <v>119</v>
      </c>
      <c r="BM366" s="215" t="s">
        <v>531</v>
      </c>
    </row>
    <row r="367" s="2" customFormat="1">
      <c r="A367" s="38"/>
      <c r="B367" s="39"/>
      <c r="C367" s="40"/>
      <c r="D367" s="217" t="s">
        <v>121</v>
      </c>
      <c r="E367" s="40"/>
      <c r="F367" s="218" t="s">
        <v>209</v>
      </c>
      <c r="G367" s="40"/>
      <c r="H367" s="40"/>
      <c r="I367" s="219"/>
      <c r="J367" s="40"/>
      <c r="K367" s="40"/>
      <c r="L367" s="44"/>
      <c r="M367" s="220"/>
      <c r="N367" s="221"/>
      <c r="O367" s="84"/>
      <c r="P367" s="84"/>
      <c r="Q367" s="84"/>
      <c r="R367" s="84"/>
      <c r="S367" s="84"/>
      <c r="T367" s="85"/>
      <c r="U367" s="38"/>
      <c r="V367" s="38"/>
      <c r="W367" s="38"/>
      <c r="X367" s="38"/>
      <c r="Y367" s="38"/>
      <c r="Z367" s="38"/>
      <c r="AA367" s="38"/>
      <c r="AB367" s="38"/>
      <c r="AC367" s="38"/>
      <c r="AD367" s="38"/>
      <c r="AE367" s="38"/>
      <c r="AT367" s="17" t="s">
        <v>121</v>
      </c>
      <c r="AU367" s="17" t="s">
        <v>79</v>
      </c>
    </row>
    <row r="368" s="13" customFormat="1">
      <c r="A368" s="13"/>
      <c r="B368" s="233"/>
      <c r="C368" s="234"/>
      <c r="D368" s="217" t="s">
        <v>135</v>
      </c>
      <c r="E368" s="235" t="s">
        <v>19</v>
      </c>
      <c r="F368" s="236" t="s">
        <v>532</v>
      </c>
      <c r="G368" s="234"/>
      <c r="H368" s="237">
        <v>356</v>
      </c>
      <c r="I368" s="238"/>
      <c r="J368" s="234"/>
      <c r="K368" s="234"/>
      <c r="L368" s="239"/>
      <c r="M368" s="240"/>
      <c r="N368" s="241"/>
      <c r="O368" s="241"/>
      <c r="P368" s="241"/>
      <c r="Q368" s="241"/>
      <c r="R368" s="241"/>
      <c r="S368" s="241"/>
      <c r="T368" s="242"/>
      <c r="U368" s="13"/>
      <c r="V368" s="13"/>
      <c r="W368" s="13"/>
      <c r="X368" s="13"/>
      <c r="Y368" s="13"/>
      <c r="Z368" s="13"/>
      <c r="AA368" s="13"/>
      <c r="AB368" s="13"/>
      <c r="AC368" s="13"/>
      <c r="AD368" s="13"/>
      <c r="AE368" s="13"/>
      <c r="AT368" s="243" t="s">
        <v>135</v>
      </c>
      <c r="AU368" s="243" t="s">
        <v>79</v>
      </c>
      <c r="AV368" s="13" t="s">
        <v>79</v>
      </c>
      <c r="AW368" s="13" t="s">
        <v>31</v>
      </c>
      <c r="AX368" s="13" t="s">
        <v>77</v>
      </c>
      <c r="AY368" s="243" t="s">
        <v>111</v>
      </c>
    </row>
    <row r="369" s="2" customFormat="1" ht="22.2" customHeight="1">
      <c r="A369" s="38"/>
      <c r="B369" s="39"/>
      <c r="C369" s="223" t="s">
        <v>533</v>
      </c>
      <c r="D369" s="223" t="s">
        <v>129</v>
      </c>
      <c r="E369" s="224" t="s">
        <v>212</v>
      </c>
      <c r="F369" s="225" t="s">
        <v>213</v>
      </c>
      <c r="G369" s="226" t="s">
        <v>179</v>
      </c>
      <c r="H369" s="227">
        <v>356</v>
      </c>
      <c r="I369" s="228"/>
      <c r="J369" s="229">
        <f>ROUND(I369*H369,2)</f>
        <v>0</v>
      </c>
      <c r="K369" s="225" t="s">
        <v>118</v>
      </c>
      <c r="L369" s="230"/>
      <c r="M369" s="231" t="s">
        <v>19</v>
      </c>
      <c r="N369" s="232" t="s">
        <v>40</v>
      </c>
      <c r="O369" s="84"/>
      <c r="P369" s="213">
        <f>O369*H369</f>
        <v>0</v>
      </c>
      <c r="Q369" s="213">
        <v>9.0000000000000006E-05</v>
      </c>
      <c r="R369" s="213">
        <f>Q369*H369</f>
        <v>0.032039999999999999</v>
      </c>
      <c r="S369" s="213">
        <v>0</v>
      </c>
      <c r="T369" s="214">
        <f>S369*H369</f>
        <v>0</v>
      </c>
      <c r="U369" s="38"/>
      <c r="V369" s="38"/>
      <c r="W369" s="38"/>
      <c r="X369" s="38"/>
      <c r="Y369" s="38"/>
      <c r="Z369" s="38"/>
      <c r="AA369" s="38"/>
      <c r="AB369" s="38"/>
      <c r="AC369" s="38"/>
      <c r="AD369" s="38"/>
      <c r="AE369" s="38"/>
      <c r="AR369" s="215" t="s">
        <v>133</v>
      </c>
      <c r="AT369" s="215" t="s">
        <v>129</v>
      </c>
      <c r="AU369" s="215" t="s">
        <v>79</v>
      </c>
      <c r="AY369" s="17" t="s">
        <v>111</v>
      </c>
      <c r="BE369" s="216">
        <f>IF(N369="základní",J369,0)</f>
        <v>0</v>
      </c>
      <c r="BF369" s="216">
        <f>IF(N369="snížená",J369,0)</f>
        <v>0</v>
      </c>
      <c r="BG369" s="216">
        <f>IF(N369="zákl. přenesená",J369,0)</f>
        <v>0</v>
      </c>
      <c r="BH369" s="216">
        <f>IF(N369="sníž. přenesená",J369,0)</f>
        <v>0</v>
      </c>
      <c r="BI369" s="216">
        <f>IF(N369="nulová",J369,0)</f>
        <v>0</v>
      </c>
      <c r="BJ369" s="17" t="s">
        <v>77</v>
      </c>
      <c r="BK369" s="216">
        <f>ROUND(I369*H369,2)</f>
        <v>0</v>
      </c>
      <c r="BL369" s="17" t="s">
        <v>119</v>
      </c>
      <c r="BM369" s="215" t="s">
        <v>534</v>
      </c>
    </row>
    <row r="370" s="2" customFormat="1">
      <c r="A370" s="38"/>
      <c r="B370" s="39"/>
      <c r="C370" s="40"/>
      <c r="D370" s="217" t="s">
        <v>121</v>
      </c>
      <c r="E370" s="40"/>
      <c r="F370" s="218" t="s">
        <v>213</v>
      </c>
      <c r="G370" s="40"/>
      <c r="H370" s="40"/>
      <c r="I370" s="219"/>
      <c r="J370" s="40"/>
      <c r="K370" s="40"/>
      <c r="L370" s="44"/>
      <c r="M370" s="220"/>
      <c r="N370" s="221"/>
      <c r="O370" s="84"/>
      <c r="P370" s="84"/>
      <c r="Q370" s="84"/>
      <c r="R370" s="84"/>
      <c r="S370" s="84"/>
      <c r="T370" s="85"/>
      <c r="U370" s="38"/>
      <c r="V370" s="38"/>
      <c r="W370" s="38"/>
      <c r="X370" s="38"/>
      <c r="Y370" s="38"/>
      <c r="Z370" s="38"/>
      <c r="AA370" s="38"/>
      <c r="AB370" s="38"/>
      <c r="AC370" s="38"/>
      <c r="AD370" s="38"/>
      <c r="AE370" s="38"/>
      <c r="AT370" s="17" t="s">
        <v>121</v>
      </c>
      <c r="AU370" s="17" t="s">
        <v>79</v>
      </c>
    </row>
    <row r="371" s="13" customFormat="1">
      <c r="A371" s="13"/>
      <c r="B371" s="233"/>
      <c r="C371" s="234"/>
      <c r="D371" s="217" t="s">
        <v>135</v>
      </c>
      <c r="E371" s="235" t="s">
        <v>19</v>
      </c>
      <c r="F371" s="236" t="s">
        <v>532</v>
      </c>
      <c r="G371" s="234"/>
      <c r="H371" s="237">
        <v>356</v>
      </c>
      <c r="I371" s="238"/>
      <c r="J371" s="234"/>
      <c r="K371" s="234"/>
      <c r="L371" s="239"/>
      <c r="M371" s="240"/>
      <c r="N371" s="241"/>
      <c r="O371" s="241"/>
      <c r="P371" s="241"/>
      <c r="Q371" s="241"/>
      <c r="R371" s="241"/>
      <c r="S371" s="241"/>
      <c r="T371" s="242"/>
      <c r="U371" s="13"/>
      <c r="V371" s="13"/>
      <c r="W371" s="13"/>
      <c r="X371" s="13"/>
      <c r="Y371" s="13"/>
      <c r="Z371" s="13"/>
      <c r="AA371" s="13"/>
      <c r="AB371" s="13"/>
      <c r="AC371" s="13"/>
      <c r="AD371" s="13"/>
      <c r="AE371" s="13"/>
      <c r="AT371" s="243" t="s">
        <v>135</v>
      </c>
      <c r="AU371" s="243" t="s">
        <v>79</v>
      </c>
      <c r="AV371" s="13" t="s">
        <v>79</v>
      </c>
      <c r="AW371" s="13" t="s">
        <v>31</v>
      </c>
      <c r="AX371" s="13" t="s">
        <v>77</v>
      </c>
      <c r="AY371" s="243" t="s">
        <v>111</v>
      </c>
    </row>
    <row r="372" s="2" customFormat="1" ht="13.8" customHeight="1">
      <c r="A372" s="38"/>
      <c r="B372" s="39"/>
      <c r="C372" s="223" t="s">
        <v>535</v>
      </c>
      <c r="D372" s="223" t="s">
        <v>129</v>
      </c>
      <c r="E372" s="224" t="s">
        <v>536</v>
      </c>
      <c r="F372" s="225" t="s">
        <v>537</v>
      </c>
      <c r="G372" s="226" t="s">
        <v>117</v>
      </c>
      <c r="H372" s="227">
        <v>18.48</v>
      </c>
      <c r="I372" s="228"/>
      <c r="J372" s="229">
        <f>ROUND(I372*H372,2)</f>
        <v>0</v>
      </c>
      <c r="K372" s="225" t="s">
        <v>118</v>
      </c>
      <c r="L372" s="230"/>
      <c r="M372" s="231" t="s">
        <v>19</v>
      </c>
      <c r="N372" s="232" t="s">
        <v>40</v>
      </c>
      <c r="O372" s="84"/>
      <c r="P372" s="213">
        <f>O372*H372</f>
        <v>0</v>
      </c>
      <c r="Q372" s="213">
        <v>0.001</v>
      </c>
      <c r="R372" s="213">
        <f>Q372*H372</f>
        <v>0.01848</v>
      </c>
      <c r="S372" s="213">
        <v>0</v>
      </c>
      <c r="T372" s="214">
        <f>S372*H372</f>
        <v>0</v>
      </c>
      <c r="U372" s="38"/>
      <c r="V372" s="38"/>
      <c r="W372" s="38"/>
      <c r="X372" s="38"/>
      <c r="Y372" s="38"/>
      <c r="Z372" s="38"/>
      <c r="AA372" s="38"/>
      <c r="AB372" s="38"/>
      <c r="AC372" s="38"/>
      <c r="AD372" s="38"/>
      <c r="AE372" s="38"/>
      <c r="AR372" s="215" t="s">
        <v>133</v>
      </c>
      <c r="AT372" s="215" t="s">
        <v>129</v>
      </c>
      <c r="AU372" s="215" t="s">
        <v>79</v>
      </c>
      <c r="AY372" s="17" t="s">
        <v>111</v>
      </c>
      <c r="BE372" s="216">
        <f>IF(N372="základní",J372,0)</f>
        <v>0</v>
      </c>
      <c r="BF372" s="216">
        <f>IF(N372="snížená",J372,0)</f>
        <v>0</v>
      </c>
      <c r="BG372" s="216">
        <f>IF(N372="zákl. přenesená",J372,0)</f>
        <v>0</v>
      </c>
      <c r="BH372" s="216">
        <f>IF(N372="sníž. přenesená",J372,0)</f>
        <v>0</v>
      </c>
      <c r="BI372" s="216">
        <f>IF(N372="nulová",J372,0)</f>
        <v>0</v>
      </c>
      <c r="BJ372" s="17" t="s">
        <v>77</v>
      </c>
      <c r="BK372" s="216">
        <f>ROUND(I372*H372,2)</f>
        <v>0</v>
      </c>
      <c r="BL372" s="17" t="s">
        <v>119</v>
      </c>
      <c r="BM372" s="215" t="s">
        <v>538</v>
      </c>
    </row>
    <row r="373" s="2" customFormat="1">
      <c r="A373" s="38"/>
      <c r="B373" s="39"/>
      <c r="C373" s="40"/>
      <c r="D373" s="217" t="s">
        <v>121</v>
      </c>
      <c r="E373" s="40"/>
      <c r="F373" s="218" t="s">
        <v>537</v>
      </c>
      <c r="G373" s="40"/>
      <c r="H373" s="40"/>
      <c r="I373" s="219"/>
      <c r="J373" s="40"/>
      <c r="K373" s="40"/>
      <c r="L373" s="44"/>
      <c r="M373" s="220"/>
      <c r="N373" s="221"/>
      <c r="O373" s="84"/>
      <c r="P373" s="84"/>
      <c r="Q373" s="84"/>
      <c r="R373" s="84"/>
      <c r="S373" s="84"/>
      <c r="T373" s="85"/>
      <c r="U373" s="38"/>
      <c r="V373" s="38"/>
      <c r="W373" s="38"/>
      <c r="X373" s="38"/>
      <c r="Y373" s="38"/>
      <c r="Z373" s="38"/>
      <c r="AA373" s="38"/>
      <c r="AB373" s="38"/>
      <c r="AC373" s="38"/>
      <c r="AD373" s="38"/>
      <c r="AE373" s="38"/>
      <c r="AT373" s="17" t="s">
        <v>121</v>
      </c>
      <c r="AU373" s="17" t="s">
        <v>79</v>
      </c>
    </row>
    <row r="374" s="13" customFormat="1">
      <c r="A374" s="13"/>
      <c r="B374" s="233"/>
      <c r="C374" s="234"/>
      <c r="D374" s="217" t="s">
        <v>135</v>
      </c>
      <c r="E374" s="235" t="s">
        <v>19</v>
      </c>
      <c r="F374" s="236" t="s">
        <v>539</v>
      </c>
      <c r="G374" s="234"/>
      <c r="H374" s="237">
        <v>18.48</v>
      </c>
      <c r="I374" s="238"/>
      <c r="J374" s="234"/>
      <c r="K374" s="234"/>
      <c r="L374" s="239"/>
      <c r="M374" s="240"/>
      <c r="N374" s="241"/>
      <c r="O374" s="241"/>
      <c r="P374" s="241"/>
      <c r="Q374" s="241"/>
      <c r="R374" s="241"/>
      <c r="S374" s="241"/>
      <c r="T374" s="242"/>
      <c r="U374" s="13"/>
      <c r="V374" s="13"/>
      <c r="W374" s="13"/>
      <c r="X374" s="13"/>
      <c r="Y374" s="13"/>
      <c r="Z374" s="13"/>
      <c r="AA374" s="13"/>
      <c r="AB374" s="13"/>
      <c r="AC374" s="13"/>
      <c r="AD374" s="13"/>
      <c r="AE374" s="13"/>
      <c r="AT374" s="243" t="s">
        <v>135</v>
      </c>
      <c r="AU374" s="243" t="s">
        <v>79</v>
      </c>
      <c r="AV374" s="13" t="s">
        <v>79</v>
      </c>
      <c r="AW374" s="13" t="s">
        <v>31</v>
      </c>
      <c r="AX374" s="13" t="s">
        <v>77</v>
      </c>
      <c r="AY374" s="243" t="s">
        <v>111</v>
      </c>
    </row>
    <row r="375" s="2" customFormat="1" ht="22.2" customHeight="1">
      <c r="A375" s="38"/>
      <c r="B375" s="39"/>
      <c r="C375" s="204" t="s">
        <v>540</v>
      </c>
      <c r="D375" s="204" t="s">
        <v>114</v>
      </c>
      <c r="E375" s="205" t="s">
        <v>541</v>
      </c>
      <c r="F375" s="206" t="s">
        <v>542</v>
      </c>
      <c r="G375" s="207" t="s">
        <v>157</v>
      </c>
      <c r="H375" s="208">
        <v>150.96899999999999</v>
      </c>
      <c r="I375" s="209"/>
      <c r="J375" s="210">
        <f>ROUND(I375*H375,2)</f>
        <v>0</v>
      </c>
      <c r="K375" s="206" t="s">
        <v>118</v>
      </c>
      <c r="L375" s="44"/>
      <c r="M375" s="211" t="s">
        <v>19</v>
      </c>
      <c r="N375" s="212" t="s">
        <v>40</v>
      </c>
      <c r="O375" s="84"/>
      <c r="P375" s="213">
        <f>O375*H375</f>
        <v>0</v>
      </c>
      <c r="Q375" s="213">
        <v>0</v>
      </c>
      <c r="R375" s="213">
        <f>Q375*H375</f>
        <v>0</v>
      </c>
      <c r="S375" s="213">
        <v>0</v>
      </c>
      <c r="T375" s="214">
        <f>S375*H375</f>
        <v>0</v>
      </c>
      <c r="U375" s="38"/>
      <c r="V375" s="38"/>
      <c r="W375" s="38"/>
      <c r="X375" s="38"/>
      <c r="Y375" s="38"/>
      <c r="Z375" s="38"/>
      <c r="AA375" s="38"/>
      <c r="AB375" s="38"/>
      <c r="AC375" s="38"/>
      <c r="AD375" s="38"/>
      <c r="AE375" s="38"/>
      <c r="AR375" s="215" t="s">
        <v>119</v>
      </c>
      <c r="AT375" s="215" t="s">
        <v>114</v>
      </c>
      <c r="AU375" s="215" t="s">
        <v>79</v>
      </c>
      <c r="AY375" s="17" t="s">
        <v>111</v>
      </c>
      <c r="BE375" s="216">
        <f>IF(N375="základní",J375,0)</f>
        <v>0</v>
      </c>
      <c r="BF375" s="216">
        <f>IF(N375="snížená",J375,0)</f>
        <v>0</v>
      </c>
      <c r="BG375" s="216">
        <f>IF(N375="zákl. přenesená",J375,0)</f>
        <v>0</v>
      </c>
      <c r="BH375" s="216">
        <f>IF(N375="sníž. přenesená",J375,0)</f>
        <v>0</v>
      </c>
      <c r="BI375" s="216">
        <f>IF(N375="nulová",J375,0)</f>
        <v>0</v>
      </c>
      <c r="BJ375" s="17" t="s">
        <v>77</v>
      </c>
      <c r="BK375" s="216">
        <f>ROUND(I375*H375,2)</f>
        <v>0</v>
      </c>
      <c r="BL375" s="17" t="s">
        <v>119</v>
      </c>
      <c r="BM375" s="215" t="s">
        <v>543</v>
      </c>
    </row>
    <row r="376" s="2" customFormat="1">
      <c r="A376" s="38"/>
      <c r="B376" s="39"/>
      <c r="C376" s="40"/>
      <c r="D376" s="217" t="s">
        <v>121</v>
      </c>
      <c r="E376" s="40"/>
      <c r="F376" s="218" t="s">
        <v>542</v>
      </c>
      <c r="G376" s="40"/>
      <c r="H376" s="40"/>
      <c r="I376" s="219"/>
      <c r="J376" s="40"/>
      <c r="K376" s="40"/>
      <c r="L376" s="44"/>
      <c r="M376" s="220"/>
      <c r="N376" s="221"/>
      <c r="O376" s="84"/>
      <c r="P376" s="84"/>
      <c r="Q376" s="84"/>
      <c r="R376" s="84"/>
      <c r="S376" s="84"/>
      <c r="T376" s="85"/>
      <c r="U376" s="38"/>
      <c r="V376" s="38"/>
      <c r="W376" s="38"/>
      <c r="X376" s="38"/>
      <c r="Y376" s="38"/>
      <c r="Z376" s="38"/>
      <c r="AA376" s="38"/>
      <c r="AB376" s="38"/>
      <c r="AC376" s="38"/>
      <c r="AD376" s="38"/>
      <c r="AE376" s="38"/>
      <c r="AT376" s="17" t="s">
        <v>121</v>
      </c>
      <c r="AU376" s="17" t="s">
        <v>79</v>
      </c>
    </row>
    <row r="377" s="13" customFormat="1">
      <c r="A377" s="13"/>
      <c r="B377" s="233"/>
      <c r="C377" s="234"/>
      <c r="D377" s="217" t="s">
        <v>135</v>
      </c>
      <c r="E377" s="235" t="s">
        <v>19</v>
      </c>
      <c r="F377" s="236" t="s">
        <v>544</v>
      </c>
      <c r="G377" s="234"/>
      <c r="H377" s="237">
        <v>107.21599999999999</v>
      </c>
      <c r="I377" s="238"/>
      <c r="J377" s="234"/>
      <c r="K377" s="234"/>
      <c r="L377" s="239"/>
      <c r="M377" s="240"/>
      <c r="N377" s="241"/>
      <c r="O377" s="241"/>
      <c r="P377" s="241"/>
      <c r="Q377" s="241"/>
      <c r="R377" s="241"/>
      <c r="S377" s="241"/>
      <c r="T377" s="242"/>
      <c r="U377" s="13"/>
      <c r="V377" s="13"/>
      <c r="W377" s="13"/>
      <c r="X377" s="13"/>
      <c r="Y377" s="13"/>
      <c r="Z377" s="13"/>
      <c r="AA377" s="13"/>
      <c r="AB377" s="13"/>
      <c r="AC377" s="13"/>
      <c r="AD377" s="13"/>
      <c r="AE377" s="13"/>
      <c r="AT377" s="243" t="s">
        <v>135</v>
      </c>
      <c r="AU377" s="243" t="s">
        <v>79</v>
      </c>
      <c r="AV377" s="13" t="s">
        <v>79</v>
      </c>
      <c r="AW377" s="13" t="s">
        <v>31</v>
      </c>
      <c r="AX377" s="13" t="s">
        <v>69</v>
      </c>
      <c r="AY377" s="243" t="s">
        <v>111</v>
      </c>
    </row>
    <row r="378" s="13" customFormat="1">
      <c r="A378" s="13"/>
      <c r="B378" s="233"/>
      <c r="C378" s="234"/>
      <c r="D378" s="217" t="s">
        <v>135</v>
      </c>
      <c r="E378" s="235" t="s">
        <v>19</v>
      </c>
      <c r="F378" s="236" t="s">
        <v>545</v>
      </c>
      <c r="G378" s="234"/>
      <c r="H378" s="237">
        <v>43.753</v>
      </c>
      <c r="I378" s="238"/>
      <c r="J378" s="234"/>
      <c r="K378" s="234"/>
      <c r="L378" s="239"/>
      <c r="M378" s="240"/>
      <c r="N378" s="241"/>
      <c r="O378" s="241"/>
      <c r="P378" s="241"/>
      <c r="Q378" s="241"/>
      <c r="R378" s="241"/>
      <c r="S378" s="241"/>
      <c r="T378" s="242"/>
      <c r="U378" s="13"/>
      <c r="V378" s="13"/>
      <c r="W378" s="13"/>
      <c r="X378" s="13"/>
      <c r="Y378" s="13"/>
      <c r="Z378" s="13"/>
      <c r="AA378" s="13"/>
      <c r="AB378" s="13"/>
      <c r="AC378" s="13"/>
      <c r="AD378" s="13"/>
      <c r="AE378" s="13"/>
      <c r="AT378" s="243" t="s">
        <v>135</v>
      </c>
      <c r="AU378" s="243" t="s">
        <v>79</v>
      </c>
      <c r="AV378" s="13" t="s">
        <v>79</v>
      </c>
      <c r="AW378" s="13" t="s">
        <v>31</v>
      </c>
      <c r="AX378" s="13" t="s">
        <v>69</v>
      </c>
      <c r="AY378" s="243" t="s">
        <v>111</v>
      </c>
    </row>
    <row r="379" s="14" customFormat="1">
      <c r="A379" s="14"/>
      <c r="B379" s="245"/>
      <c r="C379" s="246"/>
      <c r="D379" s="217" t="s">
        <v>135</v>
      </c>
      <c r="E379" s="247" t="s">
        <v>19</v>
      </c>
      <c r="F379" s="248" t="s">
        <v>546</v>
      </c>
      <c r="G379" s="246"/>
      <c r="H379" s="249">
        <v>150.96899999999999</v>
      </c>
      <c r="I379" s="250"/>
      <c r="J379" s="246"/>
      <c r="K379" s="246"/>
      <c r="L379" s="251"/>
      <c r="M379" s="252"/>
      <c r="N379" s="253"/>
      <c r="O379" s="253"/>
      <c r="P379" s="253"/>
      <c r="Q379" s="253"/>
      <c r="R379" s="253"/>
      <c r="S379" s="253"/>
      <c r="T379" s="254"/>
      <c r="U379" s="14"/>
      <c r="V379" s="14"/>
      <c r="W379" s="14"/>
      <c r="X379" s="14"/>
      <c r="Y379" s="14"/>
      <c r="Z379" s="14"/>
      <c r="AA379" s="14"/>
      <c r="AB379" s="14"/>
      <c r="AC379" s="14"/>
      <c r="AD379" s="14"/>
      <c r="AE379" s="14"/>
      <c r="AT379" s="255" t="s">
        <v>135</v>
      </c>
      <c r="AU379" s="255" t="s">
        <v>79</v>
      </c>
      <c r="AV379" s="14" t="s">
        <v>119</v>
      </c>
      <c r="AW379" s="14" t="s">
        <v>31</v>
      </c>
      <c r="AX379" s="14" t="s">
        <v>77</v>
      </c>
      <c r="AY379" s="255" t="s">
        <v>111</v>
      </c>
    </row>
    <row r="380" s="2" customFormat="1" ht="13.8" customHeight="1">
      <c r="A380" s="38"/>
      <c r="B380" s="39"/>
      <c r="C380" s="204" t="s">
        <v>547</v>
      </c>
      <c r="D380" s="204" t="s">
        <v>114</v>
      </c>
      <c r="E380" s="205" t="s">
        <v>548</v>
      </c>
      <c r="F380" s="206" t="s">
        <v>549</v>
      </c>
      <c r="G380" s="207" t="s">
        <v>179</v>
      </c>
      <c r="H380" s="208">
        <v>3</v>
      </c>
      <c r="I380" s="209"/>
      <c r="J380" s="210">
        <f>ROUND(I380*H380,2)</f>
        <v>0</v>
      </c>
      <c r="K380" s="206" t="s">
        <v>118</v>
      </c>
      <c r="L380" s="44"/>
      <c r="M380" s="211" t="s">
        <v>19</v>
      </c>
      <c r="N380" s="212" t="s">
        <v>40</v>
      </c>
      <c r="O380" s="84"/>
      <c r="P380" s="213">
        <f>O380*H380</f>
        <v>0</v>
      </c>
      <c r="Q380" s="213">
        <v>0</v>
      </c>
      <c r="R380" s="213">
        <f>Q380*H380</f>
        <v>0</v>
      </c>
      <c r="S380" s="213">
        <v>0</v>
      </c>
      <c r="T380" s="214">
        <f>S380*H380</f>
        <v>0</v>
      </c>
      <c r="U380" s="38"/>
      <c r="V380" s="38"/>
      <c r="W380" s="38"/>
      <c r="X380" s="38"/>
      <c r="Y380" s="38"/>
      <c r="Z380" s="38"/>
      <c r="AA380" s="38"/>
      <c r="AB380" s="38"/>
      <c r="AC380" s="38"/>
      <c r="AD380" s="38"/>
      <c r="AE380" s="38"/>
      <c r="AR380" s="215" t="s">
        <v>119</v>
      </c>
      <c r="AT380" s="215" t="s">
        <v>114</v>
      </c>
      <c r="AU380" s="215" t="s">
        <v>79</v>
      </c>
      <c r="AY380" s="17" t="s">
        <v>111</v>
      </c>
      <c r="BE380" s="216">
        <f>IF(N380="základní",J380,0)</f>
        <v>0</v>
      </c>
      <c r="BF380" s="216">
        <f>IF(N380="snížená",J380,0)</f>
        <v>0</v>
      </c>
      <c r="BG380" s="216">
        <f>IF(N380="zákl. přenesená",J380,0)</f>
        <v>0</v>
      </c>
      <c r="BH380" s="216">
        <f>IF(N380="sníž. přenesená",J380,0)</f>
        <v>0</v>
      </c>
      <c r="BI380" s="216">
        <f>IF(N380="nulová",J380,0)</f>
        <v>0</v>
      </c>
      <c r="BJ380" s="17" t="s">
        <v>77</v>
      </c>
      <c r="BK380" s="216">
        <f>ROUND(I380*H380,2)</f>
        <v>0</v>
      </c>
      <c r="BL380" s="17" t="s">
        <v>119</v>
      </c>
      <c r="BM380" s="215" t="s">
        <v>550</v>
      </c>
    </row>
    <row r="381" s="2" customFormat="1">
      <c r="A381" s="38"/>
      <c r="B381" s="39"/>
      <c r="C381" s="40"/>
      <c r="D381" s="217" t="s">
        <v>121</v>
      </c>
      <c r="E381" s="40"/>
      <c r="F381" s="218" t="s">
        <v>549</v>
      </c>
      <c r="G381" s="40"/>
      <c r="H381" s="40"/>
      <c r="I381" s="219"/>
      <c r="J381" s="40"/>
      <c r="K381" s="40"/>
      <c r="L381" s="44"/>
      <c r="M381" s="220"/>
      <c r="N381" s="221"/>
      <c r="O381" s="84"/>
      <c r="P381" s="84"/>
      <c r="Q381" s="84"/>
      <c r="R381" s="84"/>
      <c r="S381" s="84"/>
      <c r="T381" s="85"/>
      <c r="U381" s="38"/>
      <c r="V381" s="38"/>
      <c r="W381" s="38"/>
      <c r="X381" s="38"/>
      <c r="Y381" s="38"/>
      <c r="Z381" s="38"/>
      <c r="AA381" s="38"/>
      <c r="AB381" s="38"/>
      <c r="AC381" s="38"/>
      <c r="AD381" s="38"/>
      <c r="AE381" s="38"/>
      <c r="AT381" s="17" t="s">
        <v>121</v>
      </c>
      <c r="AU381" s="17" t="s">
        <v>79</v>
      </c>
    </row>
    <row r="382" s="2" customFormat="1">
      <c r="A382" s="38"/>
      <c r="B382" s="39"/>
      <c r="C382" s="40"/>
      <c r="D382" s="217" t="s">
        <v>122</v>
      </c>
      <c r="E382" s="40"/>
      <c r="F382" s="222" t="s">
        <v>551</v>
      </c>
      <c r="G382" s="40"/>
      <c r="H382" s="40"/>
      <c r="I382" s="219"/>
      <c r="J382" s="40"/>
      <c r="K382" s="40"/>
      <c r="L382" s="44"/>
      <c r="M382" s="220"/>
      <c r="N382" s="221"/>
      <c r="O382" s="84"/>
      <c r="P382" s="84"/>
      <c r="Q382" s="84"/>
      <c r="R382" s="84"/>
      <c r="S382" s="84"/>
      <c r="T382" s="85"/>
      <c r="U382" s="38"/>
      <c r="V382" s="38"/>
      <c r="W382" s="38"/>
      <c r="X382" s="38"/>
      <c r="Y382" s="38"/>
      <c r="Z382" s="38"/>
      <c r="AA382" s="38"/>
      <c r="AB382" s="38"/>
      <c r="AC382" s="38"/>
      <c r="AD382" s="38"/>
      <c r="AE382" s="38"/>
      <c r="AT382" s="17" t="s">
        <v>122</v>
      </c>
      <c r="AU382" s="17" t="s">
        <v>79</v>
      </c>
    </row>
    <row r="383" s="2" customFormat="1" ht="13.8" customHeight="1">
      <c r="A383" s="38"/>
      <c r="B383" s="39"/>
      <c r="C383" s="204" t="s">
        <v>552</v>
      </c>
      <c r="D383" s="204" t="s">
        <v>114</v>
      </c>
      <c r="E383" s="205" t="s">
        <v>553</v>
      </c>
      <c r="F383" s="206" t="s">
        <v>554</v>
      </c>
      <c r="G383" s="207" t="s">
        <v>179</v>
      </c>
      <c r="H383" s="208">
        <v>3</v>
      </c>
      <c r="I383" s="209"/>
      <c r="J383" s="210">
        <f>ROUND(I383*H383,2)</f>
        <v>0</v>
      </c>
      <c r="K383" s="206" t="s">
        <v>118</v>
      </c>
      <c r="L383" s="44"/>
      <c r="M383" s="211" t="s">
        <v>19</v>
      </c>
      <c r="N383" s="212" t="s">
        <v>40</v>
      </c>
      <c r="O383" s="84"/>
      <c r="P383" s="213">
        <f>O383*H383</f>
        <v>0</v>
      </c>
      <c r="Q383" s="213">
        <v>0</v>
      </c>
      <c r="R383" s="213">
        <f>Q383*H383</f>
        <v>0</v>
      </c>
      <c r="S383" s="213">
        <v>0</v>
      </c>
      <c r="T383" s="214">
        <f>S383*H383</f>
        <v>0</v>
      </c>
      <c r="U383" s="38"/>
      <c r="V383" s="38"/>
      <c r="W383" s="38"/>
      <c r="X383" s="38"/>
      <c r="Y383" s="38"/>
      <c r="Z383" s="38"/>
      <c r="AA383" s="38"/>
      <c r="AB383" s="38"/>
      <c r="AC383" s="38"/>
      <c r="AD383" s="38"/>
      <c r="AE383" s="38"/>
      <c r="AR383" s="215" t="s">
        <v>119</v>
      </c>
      <c r="AT383" s="215" t="s">
        <v>114</v>
      </c>
      <c r="AU383" s="215" t="s">
        <v>79</v>
      </c>
      <c r="AY383" s="17" t="s">
        <v>111</v>
      </c>
      <c r="BE383" s="216">
        <f>IF(N383="základní",J383,0)</f>
        <v>0</v>
      </c>
      <c r="BF383" s="216">
        <f>IF(N383="snížená",J383,0)</f>
        <v>0</v>
      </c>
      <c r="BG383" s="216">
        <f>IF(N383="zákl. přenesená",J383,0)</f>
        <v>0</v>
      </c>
      <c r="BH383" s="216">
        <f>IF(N383="sníž. přenesená",J383,0)</f>
        <v>0</v>
      </c>
      <c r="BI383" s="216">
        <f>IF(N383="nulová",J383,0)</f>
        <v>0</v>
      </c>
      <c r="BJ383" s="17" t="s">
        <v>77</v>
      </c>
      <c r="BK383" s="216">
        <f>ROUND(I383*H383,2)</f>
        <v>0</v>
      </c>
      <c r="BL383" s="17" t="s">
        <v>119</v>
      </c>
      <c r="BM383" s="215" t="s">
        <v>555</v>
      </c>
    </row>
    <row r="384" s="2" customFormat="1">
      <c r="A384" s="38"/>
      <c r="B384" s="39"/>
      <c r="C384" s="40"/>
      <c r="D384" s="217" t="s">
        <v>121</v>
      </c>
      <c r="E384" s="40"/>
      <c r="F384" s="218" t="s">
        <v>554</v>
      </c>
      <c r="G384" s="40"/>
      <c r="H384" s="40"/>
      <c r="I384" s="219"/>
      <c r="J384" s="40"/>
      <c r="K384" s="40"/>
      <c r="L384" s="44"/>
      <c r="M384" s="220"/>
      <c r="N384" s="221"/>
      <c r="O384" s="84"/>
      <c r="P384" s="84"/>
      <c r="Q384" s="84"/>
      <c r="R384" s="84"/>
      <c r="S384" s="84"/>
      <c r="T384" s="85"/>
      <c r="U384" s="38"/>
      <c r="V384" s="38"/>
      <c r="W384" s="38"/>
      <c r="X384" s="38"/>
      <c r="Y384" s="38"/>
      <c r="Z384" s="38"/>
      <c r="AA384" s="38"/>
      <c r="AB384" s="38"/>
      <c r="AC384" s="38"/>
      <c r="AD384" s="38"/>
      <c r="AE384" s="38"/>
      <c r="AT384" s="17" t="s">
        <v>121</v>
      </c>
      <c r="AU384" s="17" t="s">
        <v>79</v>
      </c>
    </row>
    <row r="385" s="2" customFormat="1">
      <c r="A385" s="38"/>
      <c r="B385" s="39"/>
      <c r="C385" s="40"/>
      <c r="D385" s="217" t="s">
        <v>122</v>
      </c>
      <c r="E385" s="40"/>
      <c r="F385" s="222" t="s">
        <v>551</v>
      </c>
      <c r="G385" s="40"/>
      <c r="H385" s="40"/>
      <c r="I385" s="219"/>
      <c r="J385" s="40"/>
      <c r="K385" s="40"/>
      <c r="L385" s="44"/>
      <c r="M385" s="220"/>
      <c r="N385" s="221"/>
      <c r="O385" s="84"/>
      <c r="P385" s="84"/>
      <c r="Q385" s="84"/>
      <c r="R385" s="84"/>
      <c r="S385" s="84"/>
      <c r="T385" s="85"/>
      <c r="U385" s="38"/>
      <c r="V385" s="38"/>
      <c r="W385" s="38"/>
      <c r="X385" s="38"/>
      <c r="Y385" s="38"/>
      <c r="Z385" s="38"/>
      <c r="AA385" s="38"/>
      <c r="AB385" s="38"/>
      <c r="AC385" s="38"/>
      <c r="AD385" s="38"/>
      <c r="AE385" s="38"/>
      <c r="AT385" s="17" t="s">
        <v>122</v>
      </c>
      <c r="AU385" s="17" t="s">
        <v>79</v>
      </c>
    </row>
    <row r="386" s="2" customFormat="1" ht="22.2" customHeight="1">
      <c r="A386" s="38"/>
      <c r="B386" s="39"/>
      <c r="C386" s="204" t="s">
        <v>556</v>
      </c>
      <c r="D386" s="204" t="s">
        <v>114</v>
      </c>
      <c r="E386" s="205" t="s">
        <v>557</v>
      </c>
      <c r="F386" s="206" t="s">
        <v>558</v>
      </c>
      <c r="G386" s="207" t="s">
        <v>179</v>
      </c>
      <c r="H386" s="208">
        <v>5</v>
      </c>
      <c r="I386" s="209"/>
      <c r="J386" s="210">
        <f>ROUND(I386*H386,2)</f>
        <v>0</v>
      </c>
      <c r="K386" s="206" t="s">
        <v>118</v>
      </c>
      <c r="L386" s="44"/>
      <c r="M386" s="211" t="s">
        <v>19</v>
      </c>
      <c r="N386" s="212" t="s">
        <v>40</v>
      </c>
      <c r="O386" s="84"/>
      <c r="P386" s="213">
        <f>O386*H386</f>
        <v>0</v>
      </c>
      <c r="Q386" s="213">
        <v>0</v>
      </c>
      <c r="R386" s="213">
        <f>Q386*H386</f>
        <v>0</v>
      </c>
      <c r="S386" s="213">
        <v>0</v>
      </c>
      <c r="T386" s="214">
        <f>S386*H386</f>
        <v>0</v>
      </c>
      <c r="U386" s="38"/>
      <c r="V386" s="38"/>
      <c r="W386" s="38"/>
      <c r="X386" s="38"/>
      <c r="Y386" s="38"/>
      <c r="Z386" s="38"/>
      <c r="AA386" s="38"/>
      <c r="AB386" s="38"/>
      <c r="AC386" s="38"/>
      <c r="AD386" s="38"/>
      <c r="AE386" s="38"/>
      <c r="AR386" s="215" t="s">
        <v>119</v>
      </c>
      <c r="AT386" s="215" t="s">
        <v>114</v>
      </c>
      <c r="AU386" s="215" t="s">
        <v>79</v>
      </c>
      <c r="AY386" s="17" t="s">
        <v>111</v>
      </c>
      <c r="BE386" s="216">
        <f>IF(N386="základní",J386,0)</f>
        <v>0</v>
      </c>
      <c r="BF386" s="216">
        <f>IF(N386="snížená",J386,0)</f>
        <v>0</v>
      </c>
      <c r="BG386" s="216">
        <f>IF(N386="zákl. přenesená",J386,0)</f>
        <v>0</v>
      </c>
      <c r="BH386" s="216">
        <f>IF(N386="sníž. přenesená",J386,0)</f>
        <v>0</v>
      </c>
      <c r="BI386" s="216">
        <f>IF(N386="nulová",J386,0)</f>
        <v>0</v>
      </c>
      <c r="BJ386" s="17" t="s">
        <v>77</v>
      </c>
      <c r="BK386" s="216">
        <f>ROUND(I386*H386,2)</f>
        <v>0</v>
      </c>
      <c r="BL386" s="17" t="s">
        <v>119</v>
      </c>
      <c r="BM386" s="215" t="s">
        <v>559</v>
      </c>
    </row>
    <row r="387" s="2" customFormat="1">
      <c r="A387" s="38"/>
      <c r="B387" s="39"/>
      <c r="C387" s="40"/>
      <c r="D387" s="217" t="s">
        <v>121</v>
      </c>
      <c r="E387" s="40"/>
      <c r="F387" s="218" t="s">
        <v>558</v>
      </c>
      <c r="G387" s="40"/>
      <c r="H387" s="40"/>
      <c r="I387" s="219"/>
      <c r="J387" s="40"/>
      <c r="K387" s="40"/>
      <c r="L387" s="44"/>
      <c r="M387" s="220"/>
      <c r="N387" s="221"/>
      <c r="O387" s="84"/>
      <c r="P387" s="84"/>
      <c r="Q387" s="84"/>
      <c r="R387" s="84"/>
      <c r="S387" s="84"/>
      <c r="T387" s="85"/>
      <c r="U387" s="38"/>
      <c r="V387" s="38"/>
      <c r="W387" s="38"/>
      <c r="X387" s="38"/>
      <c r="Y387" s="38"/>
      <c r="Z387" s="38"/>
      <c r="AA387" s="38"/>
      <c r="AB387" s="38"/>
      <c r="AC387" s="38"/>
      <c r="AD387" s="38"/>
      <c r="AE387" s="38"/>
      <c r="AT387" s="17" t="s">
        <v>121</v>
      </c>
      <c r="AU387" s="17" t="s">
        <v>79</v>
      </c>
    </row>
    <row r="388" s="2" customFormat="1" ht="22.2" customHeight="1">
      <c r="A388" s="38"/>
      <c r="B388" s="39"/>
      <c r="C388" s="204" t="s">
        <v>560</v>
      </c>
      <c r="D388" s="204" t="s">
        <v>114</v>
      </c>
      <c r="E388" s="205" t="s">
        <v>561</v>
      </c>
      <c r="F388" s="206" t="s">
        <v>562</v>
      </c>
      <c r="G388" s="207" t="s">
        <v>179</v>
      </c>
      <c r="H388" s="208">
        <v>5</v>
      </c>
      <c r="I388" s="209"/>
      <c r="J388" s="210">
        <f>ROUND(I388*H388,2)</f>
        <v>0</v>
      </c>
      <c r="K388" s="206" t="s">
        <v>118</v>
      </c>
      <c r="L388" s="44"/>
      <c r="M388" s="211" t="s">
        <v>19</v>
      </c>
      <c r="N388" s="212" t="s">
        <v>40</v>
      </c>
      <c r="O388" s="84"/>
      <c r="P388" s="213">
        <f>O388*H388</f>
        <v>0</v>
      </c>
      <c r="Q388" s="213">
        <v>0</v>
      </c>
      <c r="R388" s="213">
        <f>Q388*H388</f>
        <v>0</v>
      </c>
      <c r="S388" s="213">
        <v>0</v>
      </c>
      <c r="T388" s="214">
        <f>S388*H388</f>
        <v>0</v>
      </c>
      <c r="U388" s="38"/>
      <c r="V388" s="38"/>
      <c r="W388" s="38"/>
      <c r="X388" s="38"/>
      <c r="Y388" s="38"/>
      <c r="Z388" s="38"/>
      <c r="AA388" s="38"/>
      <c r="AB388" s="38"/>
      <c r="AC388" s="38"/>
      <c r="AD388" s="38"/>
      <c r="AE388" s="38"/>
      <c r="AR388" s="215" t="s">
        <v>119</v>
      </c>
      <c r="AT388" s="215" t="s">
        <v>114</v>
      </c>
      <c r="AU388" s="215" t="s">
        <v>79</v>
      </c>
      <c r="AY388" s="17" t="s">
        <v>111</v>
      </c>
      <c r="BE388" s="216">
        <f>IF(N388="základní",J388,0)</f>
        <v>0</v>
      </c>
      <c r="BF388" s="216">
        <f>IF(N388="snížená",J388,0)</f>
        <v>0</v>
      </c>
      <c r="BG388" s="216">
        <f>IF(N388="zákl. přenesená",J388,0)</f>
        <v>0</v>
      </c>
      <c r="BH388" s="216">
        <f>IF(N388="sníž. přenesená",J388,0)</f>
        <v>0</v>
      </c>
      <c r="BI388" s="216">
        <f>IF(N388="nulová",J388,0)</f>
        <v>0</v>
      </c>
      <c r="BJ388" s="17" t="s">
        <v>77</v>
      </c>
      <c r="BK388" s="216">
        <f>ROUND(I388*H388,2)</f>
        <v>0</v>
      </c>
      <c r="BL388" s="17" t="s">
        <v>119</v>
      </c>
      <c r="BM388" s="215" t="s">
        <v>563</v>
      </c>
    </row>
    <row r="389" s="2" customFormat="1">
      <c r="A389" s="38"/>
      <c r="B389" s="39"/>
      <c r="C389" s="40"/>
      <c r="D389" s="217" t="s">
        <v>121</v>
      </c>
      <c r="E389" s="40"/>
      <c r="F389" s="218" t="s">
        <v>562</v>
      </c>
      <c r="G389" s="40"/>
      <c r="H389" s="40"/>
      <c r="I389" s="219"/>
      <c r="J389" s="40"/>
      <c r="K389" s="40"/>
      <c r="L389" s="44"/>
      <c r="M389" s="220"/>
      <c r="N389" s="221"/>
      <c r="O389" s="84"/>
      <c r="P389" s="84"/>
      <c r="Q389" s="84"/>
      <c r="R389" s="84"/>
      <c r="S389" s="84"/>
      <c r="T389" s="85"/>
      <c r="U389" s="38"/>
      <c r="V389" s="38"/>
      <c r="W389" s="38"/>
      <c r="X389" s="38"/>
      <c r="Y389" s="38"/>
      <c r="Z389" s="38"/>
      <c r="AA389" s="38"/>
      <c r="AB389" s="38"/>
      <c r="AC389" s="38"/>
      <c r="AD389" s="38"/>
      <c r="AE389" s="38"/>
      <c r="AT389" s="17" t="s">
        <v>121</v>
      </c>
      <c r="AU389" s="17" t="s">
        <v>79</v>
      </c>
    </row>
    <row r="390" s="2" customFormat="1" ht="13.8" customHeight="1">
      <c r="A390" s="38"/>
      <c r="B390" s="39"/>
      <c r="C390" s="223" t="s">
        <v>564</v>
      </c>
      <c r="D390" s="223" t="s">
        <v>129</v>
      </c>
      <c r="E390" s="224" t="s">
        <v>565</v>
      </c>
      <c r="F390" s="225" t="s">
        <v>566</v>
      </c>
      <c r="G390" s="226" t="s">
        <v>117</v>
      </c>
      <c r="H390" s="227">
        <v>15</v>
      </c>
      <c r="I390" s="228"/>
      <c r="J390" s="229">
        <f>ROUND(I390*H390,2)</f>
        <v>0</v>
      </c>
      <c r="K390" s="225" t="s">
        <v>118</v>
      </c>
      <c r="L390" s="230"/>
      <c r="M390" s="231" t="s">
        <v>19</v>
      </c>
      <c r="N390" s="232" t="s">
        <v>40</v>
      </c>
      <c r="O390" s="84"/>
      <c r="P390" s="213">
        <f>O390*H390</f>
        <v>0</v>
      </c>
      <c r="Q390" s="213">
        <v>0</v>
      </c>
      <c r="R390" s="213">
        <f>Q390*H390</f>
        <v>0</v>
      </c>
      <c r="S390" s="213">
        <v>0</v>
      </c>
      <c r="T390" s="214">
        <f>S390*H390</f>
        <v>0</v>
      </c>
      <c r="U390" s="38"/>
      <c r="V390" s="38"/>
      <c r="W390" s="38"/>
      <c r="X390" s="38"/>
      <c r="Y390" s="38"/>
      <c r="Z390" s="38"/>
      <c r="AA390" s="38"/>
      <c r="AB390" s="38"/>
      <c r="AC390" s="38"/>
      <c r="AD390" s="38"/>
      <c r="AE390" s="38"/>
      <c r="AR390" s="215" t="s">
        <v>133</v>
      </c>
      <c r="AT390" s="215" t="s">
        <v>129</v>
      </c>
      <c r="AU390" s="215" t="s">
        <v>79</v>
      </c>
      <c r="AY390" s="17" t="s">
        <v>111</v>
      </c>
      <c r="BE390" s="216">
        <f>IF(N390="základní",J390,0)</f>
        <v>0</v>
      </c>
      <c r="BF390" s="216">
        <f>IF(N390="snížená",J390,0)</f>
        <v>0</v>
      </c>
      <c r="BG390" s="216">
        <f>IF(N390="zákl. přenesená",J390,0)</f>
        <v>0</v>
      </c>
      <c r="BH390" s="216">
        <f>IF(N390="sníž. přenesená",J390,0)</f>
        <v>0</v>
      </c>
      <c r="BI390" s="216">
        <f>IF(N390="nulová",J390,0)</f>
        <v>0</v>
      </c>
      <c r="BJ390" s="17" t="s">
        <v>77</v>
      </c>
      <c r="BK390" s="216">
        <f>ROUND(I390*H390,2)</f>
        <v>0</v>
      </c>
      <c r="BL390" s="17" t="s">
        <v>119</v>
      </c>
      <c r="BM390" s="215" t="s">
        <v>567</v>
      </c>
    </row>
    <row r="391" s="2" customFormat="1">
      <c r="A391" s="38"/>
      <c r="B391" s="39"/>
      <c r="C391" s="40"/>
      <c r="D391" s="217" t="s">
        <v>121</v>
      </c>
      <c r="E391" s="40"/>
      <c r="F391" s="218" t="s">
        <v>566</v>
      </c>
      <c r="G391" s="40"/>
      <c r="H391" s="40"/>
      <c r="I391" s="219"/>
      <c r="J391" s="40"/>
      <c r="K391" s="40"/>
      <c r="L391" s="44"/>
      <c r="M391" s="220"/>
      <c r="N391" s="221"/>
      <c r="O391" s="84"/>
      <c r="P391" s="84"/>
      <c r="Q391" s="84"/>
      <c r="R391" s="84"/>
      <c r="S391" s="84"/>
      <c r="T391" s="85"/>
      <c r="U391" s="38"/>
      <c r="V391" s="38"/>
      <c r="W391" s="38"/>
      <c r="X391" s="38"/>
      <c r="Y391" s="38"/>
      <c r="Z391" s="38"/>
      <c r="AA391" s="38"/>
      <c r="AB391" s="38"/>
      <c r="AC391" s="38"/>
      <c r="AD391" s="38"/>
      <c r="AE391" s="38"/>
      <c r="AT391" s="17" t="s">
        <v>121</v>
      </c>
      <c r="AU391" s="17" t="s">
        <v>79</v>
      </c>
    </row>
    <row r="392" s="13" customFormat="1">
      <c r="A392" s="13"/>
      <c r="B392" s="233"/>
      <c r="C392" s="234"/>
      <c r="D392" s="217" t="s">
        <v>135</v>
      </c>
      <c r="E392" s="235" t="s">
        <v>19</v>
      </c>
      <c r="F392" s="236" t="s">
        <v>568</v>
      </c>
      <c r="G392" s="234"/>
      <c r="H392" s="237">
        <v>15</v>
      </c>
      <c r="I392" s="238"/>
      <c r="J392" s="234"/>
      <c r="K392" s="234"/>
      <c r="L392" s="239"/>
      <c r="M392" s="240"/>
      <c r="N392" s="241"/>
      <c r="O392" s="241"/>
      <c r="P392" s="241"/>
      <c r="Q392" s="241"/>
      <c r="R392" s="241"/>
      <c r="S392" s="241"/>
      <c r="T392" s="242"/>
      <c r="U392" s="13"/>
      <c r="V392" s="13"/>
      <c r="W392" s="13"/>
      <c r="X392" s="13"/>
      <c r="Y392" s="13"/>
      <c r="Z392" s="13"/>
      <c r="AA392" s="13"/>
      <c r="AB392" s="13"/>
      <c r="AC392" s="13"/>
      <c r="AD392" s="13"/>
      <c r="AE392" s="13"/>
      <c r="AT392" s="243" t="s">
        <v>135</v>
      </c>
      <c r="AU392" s="243" t="s">
        <v>79</v>
      </c>
      <c r="AV392" s="13" t="s">
        <v>79</v>
      </c>
      <c r="AW392" s="13" t="s">
        <v>31</v>
      </c>
      <c r="AX392" s="13" t="s">
        <v>77</v>
      </c>
      <c r="AY392" s="243" t="s">
        <v>111</v>
      </c>
    </row>
    <row r="393" s="2" customFormat="1" ht="13.8" customHeight="1">
      <c r="A393" s="38"/>
      <c r="B393" s="39"/>
      <c r="C393" s="223" t="s">
        <v>569</v>
      </c>
      <c r="D393" s="223" t="s">
        <v>129</v>
      </c>
      <c r="E393" s="224" t="s">
        <v>130</v>
      </c>
      <c r="F393" s="225" t="s">
        <v>131</v>
      </c>
      <c r="G393" s="226" t="s">
        <v>132</v>
      </c>
      <c r="H393" s="227">
        <v>1.5</v>
      </c>
      <c r="I393" s="228"/>
      <c r="J393" s="229">
        <f>ROUND(I393*H393,2)</f>
        <v>0</v>
      </c>
      <c r="K393" s="225" t="s">
        <v>118</v>
      </c>
      <c r="L393" s="230"/>
      <c r="M393" s="231" t="s">
        <v>19</v>
      </c>
      <c r="N393" s="232" t="s">
        <v>40</v>
      </c>
      <c r="O393" s="84"/>
      <c r="P393" s="213">
        <f>O393*H393</f>
        <v>0</v>
      </c>
      <c r="Q393" s="213">
        <v>1</v>
      </c>
      <c r="R393" s="213">
        <f>Q393*H393</f>
        <v>1.5</v>
      </c>
      <c r="S393" s="213">
        <v>0</v>
      </c>
      <c r="T393" s="214">
        <f>S393*H393</f>
        <v>0</v>
      </c>
      <c r="U393" s="38"/>
      <c r="V393" s="38"/>
      <c r="W393" s="38"/>
      <c r="X393" s="38"/>
      <c r="Y393" s="38"/>
      <c r="Z393" s="38"/>
      <c r="AA393" s="38"/>
      <c r="AB393" s="38"/>
      <c r="AC393" s="38"/>
      <c r="AD393" s="38"/>
      <c r="AE393" s="38"/>
      <c r="AR393" s="215" t="s">
        <v>133</v>
      </c>
      <c r="AT393" s="215" t="s">
        <v>129</v>
      </c>
      <c r="AU393" s="215" t="s">
        <v>79</v>
      </c>
      <c r="AY393" s="17" t="s">
        <v>111</v>
      </c>
      <c r="BE393" s="216">
        <f>IF(N393="základní",J393,0)</f>
        <v>0</v>
      </c>
      <c r="BF393" s="216">
        <f>IF(N393="snížená",J393,0)</f>
        <v>0</v>
      </c>
      <c r="BG393" s="216">
        <f>IF(N393="zákl. přenesená",J393,0)</f>
        <v>0</v>
      </c>
      <c r="BH393" s="216">
        <f>IF(N393="sníž. přenesená",J393,0)</f>
        <v>0</v>
      </c>
      <c r="BI393" s="216">
        <f>IF(N393="nulová",J393,0)</f>
        <v>0</v>
      </c>
      <c r="BJ393" s="17" t="s">
        <v>77</v>
      </c>
      <c r="BK393" s="216">
        <f>ROUND(I393*H393,2)</f>
        <v>0</v>
      </c>
      <c r="BL393" s="17" t="s">
        <v>119</v>
      </c>
      <c r="BM393" s="215" t="s">
        <v>570</v>
      </c>
    </row>
    <row r="394" s="2" customFormat="1">
      <c r="A394" s="38"/>
      <c r="B394" s="39"/>
      <c r="C394" s="40"/>
      <c r="D394" s="217" t="s">
        <v>121</v>
      </c>
      <c r="E394" s="40"/>
      <c r="F394" s="218" t="s">
        <v>131</v>
      </c>
      <c r="G394" s="40"/>
      <c r="H394" s="40"/>
      <c r="I394" s="219"/>
      <c r="J394" s="40"/>
      <c r="K394" s="40"/>
      <c r="L394" s="44"/>
      <c r="M394" s="220"/>
      <c r="N394" s="221"/>
      <c r="O394" s="84"/>
      <c r="P394" s="84"/>
      <c r="Q394" s="84"/>
      <c r="R394" s="84"/>
      <c r="S394" s="84"/>
      <c r="T394" s="85"/>
      <c r="U394" s="38"/>
      <c r="V394" s="38"/>
      <c r="W394" s="38"/>
      <c r="X394" s="38"/>
      <c r="Y394" s="38"/>
      <c r="Z394" s="38"/>
      <c r="AA394" s="38"/>
      <c r="AB394" s="38"/>
      <c r="AC394" s="38"/>
      <c r="AD394" s="38"/>
      <c r="AE394" s="38"/>
      <c r="AT394" s="17" t="s">
        <v>121</v>
      </c>
      <c r="AU394" s="17" t="s">
        <v>79</v>
      </c>
    </row>
    <row r="395" s="13" customFormat="1">
      <c r="A395" s="13"/>
      <c r="B395" s="233"/>
      <c r="C395" s="234"/>
      <c r="D395" s="217" t="s">
        <v>135</v>
      </c>
      <c r="E395" s="235" t="s">
        <v>19</v>
      </c>
      <c r="F395" s="236" t="s">
        <v>571</v>
      </c>
      <c r="G395" s="234"/>
      <c r="H395" s="237">
        <v>1.5</v>
      </c>
      <c r="I395" s="238"/>
      <c r="J395" s="234"/>
      <c r="K395" s="234"/>
      <c r="L395" s="239"/>
      <c r="M395" s="240"/>
      <c r="N395" s="241"/>
      <c r="O395" s="241"/>
      <c r="P395" s="241"/>
      <c r="Q395" s="241"/>
      <c r="R395" s="241"/>
      <c r="S395" s="241"/>
      <c r="T395" s="242"/>
      <c r="U395" s="13"/>
      <c r="V395" s="13"/>
      <c r="W395" s="13"/>
      <c r="X395" s="13"/>
      <c r="Y395" s="13"/>
      <c r="Z395" s="13"/>
      <c r="AA395" s="13"/>
      <c r="AB395" s="13"/>
      <c r="AC395" s="13"/>
      <c r="AD395" s="13"/>
      <c r="AE395" s="13"/>
      <c r="AT395" s="243" t="s">
        <v>135</v>
      </c>
      <c r="AU395" s="243" t="s">
        <v>79</v>
      </c>
      <c r="AV395" s="13" t="s">
        <v>79</v>
      </c>
      <c r="AW395" s="13" t="s">
        <v>31</v>
      </c>
      <c r="AX395" s="13" t="s">
        <v>77</v>
      </c>
      <c r="AY395" s="243" t="s">
        <v>111</v>
      </c>
    </row>
    <row r="396" s="2" customFormat="1" ht="13.8" customHeight="1">
      <c r="A396" s="38"/>
      <c r="B396" s="39"/>
      <c r="C396" s="204" t="s">
        <v>572</v>
      </c>
      <c r="D396" s="204" t="s">
        <v>114</v>
      </c>
      <c r="E396" s="205" t="s">
        <v>573</v>
      </c>
      <c r="F396" s="206" t="s">
        <v>574</v>
      </c>
      <c r="G396" s="207" t="s">
        <v>179</v>
      </c>
      <c r="H396" s="208">
        <v>6</v>
      </c>
      <c r="I396" s="209"/>
      <c r="J396" s="210">
        <f>ROUND(I396*H396,2)</f>
        <v>0</v>
      </c>
      <c r="K396" s="206" t="s">
        <v>118</v>
      </c>
      <c r="L396" s="44"/>
      <c r="M396" s="211" t="s">
        <v>19</v>
      </c>
      <c r="N396" s="212" t="s">
        <v>40</v>
      </c>
      <c r="O396" s="84"/>
      <c r="P396" s="213">
        <f>O396*H396</f>
        <v>0</v>
      </c>
      <c r="Q396" s="213">
        <v>0</v>
      </c>
      <c r="R396" s="213">
        <f>Q396*H396</f>
        <v>0</v>
      </c>
      <c r="S396" s="213">
        <v>0</v>
      </c>
      <c r="T396" s="214">
        <f>S396*H396</f>
        <v>0</v>
      </c>
      <c r="U396" s="38"/>
      <c r="V396" s="38"/>
      <c r="W396" s="38"/>
      <c r="X396" s="38"/>
      <c r="Y396" s="38"/>
      <c r="Z396" s="38"/>
      <c r="AA396" s="38"/>
      <c r="AB396" s="38"/>
      <c r="AC396" s="38"/>
      <c r="AD396" s="38"/>
      <c r="AE396" s="38"/>
      <c r="AR396" s="215" t="s">
        <v>119</v>
      </c>
      <c r="AT396" s="215" t="s">
        <v>114</v>
      </c>
      <c r="AU396" s="215" t="s">
        <v>79</v>
      </c>
      <c r="AY396" s="17" t="s">
        <v>111</v>
      </c>
      <c r="BE396" s="216">
        <f>IF(N396="základní",J396,0)</f>
        <v>0</v>
      </c>
      <c r="BF396" s="216">
        <f>IF(N396="snížená",J396,0)</f>
        <v>0</v>
      </c>
      <c r="BG396" s="216">
        <f>IF(N396="zákl. přenesená",J396,0)</f>
        <v>0</v>
      </c>
      <c r="BH396" s="216">
        <f>IF(N396="sníž. přenesená",J396,0)</f>
        <v>0</v>
      </c>
      <c r="BI396" s="216">
        <f>IF(N396="nulová",J396,0)</f>
        <v>0</v>
      </c>
      <c r="BJ396" s="17" t="s">
        <v>77</v>
      </c>
      <c r="BK396" s="216">
        <f>ROUND(I396*H396,2)</f>
        <v>0</v>
      </c>
      <c r="BL396" s="17" t="s">
        <v>119</v>
      </c>
      <c r="BM396" s="215" t="s">
        <v>575</v>
      </c>
    </row>
    <row r="397" s="2" customFormat="1">
      <c r="A397" s="38"/>
      <c r="B397" s="39"/>
      <c r="C397" s="40"/>
      <c r="D397" s="217" t="s">
        <v>121</v>
      </c>
      <c r="E397" s="40"/>
      <c r="F397" s="218" t="s">
        <v>574</v>
      </c>
      <c r="G397" s="40"/>
      <c r="H397" s="40"/>
      <c r="I397" s="219"/>
      <c r="J397" s="40"/>
      <c r="K397" s="40"/>
      <c r="L397" s="44"/>
      <c r="M397" s="220"/>
      <c r="N397" s="221"/>
      <c r="O397" s="84"/>
      <c r="P397" s="84"/>
      <c r="Q397" s="84"/>
      <c r="R397" s="84"/>
      <c r="S397" s="84"/>
      <c r="T397" s="85"/>
      <c r="U397" s="38"/>
      <c r="V397" s="38"/>
      <c r="W397" s="38"/>
      <c r="X397" s="38"/>
      <c r="Y397" s="38"/>
      <c r="Z397" s="38"/>
      <c r="AA397" s="38"/>
      <c r="AB397" s="38"/>
      <c r="AC397" s="38"/>
      <c r="AD397" s="38"/>
      <c r="AE397" s="38"/>
      <c r="AT397" s="17" t="s">
        <v>121</v>
      </c>
      <c r="AU397" s="17" t="s">
        <v>79</v>
      </c>
    </row>
    <row r="398" s="2" customFormat="1" ht="13.8" customHeight="1">
      <c r="A398" s="38"/>
      <c r="B398" s="39"/>
      <c r="C398" s="204" t="s">
        <v>576</v>
      </c>
      <c r="D398" s="204" t="s">
        <v>114</v>
      </c>
      <c r="E398" s="205" t="s">
        <v>577</v>
      </c>
      <c r="F398" s="206" t="s">
        <v>578</v>
      </c>
      <c r="G398" s="207" t="s">
        <v>179</v>
      </c>
      <c r="H398" s="208">
        <v>5</v>
      </c>
      <c r="I398" s="209"/>
      <c r="J398" s="210">
        <f>ROUND(I398*H398,2)</f>
        <v>0</v>
      </c>
      <c r="K398" s="206" t="s">
        <v>118</v>
      </c>
      <c r="L398" s="44"/>
      <c r="M398" s="211" t="s">
        <v>19</v>
      </c>
      <c r="N398" s="212" t="s">
        <v>40</v>
      </c>
      <c r="O398" s="84"/>
      <c r="P398" s="213">
        <f>O398*H398</f>
        <v>0</v>
      </c>
      <c r="Q398" s="213">
        <v>0</v>
      </c>
      <c r="R398" s="213">
        <f>Q398*H398</f>
        <v>0</v>
      </c>
      <c r="S398" s="213">
        <v>0</v>
      </c>
      <c r="T398" s="214">
        <f>S398*H398</f>
        <v>0</v>
      </c>
      <c r="U398" s="38"/>
      <c r="V398" s="38"/>
      <c r="W398" s="38"/>
      <c r="X398" s="38"/>
      <c r="Y398" s="38"/>
      <c r="Z398" s="38"/>
      <c r="AA398" s="38"/>
      <c r="AB398" s="38"/>
      <c r="AC398" s="38"/>
      <c r="AD398" s="38"/>
      <c r="AE398" s="38"/>
      <c r="AR398" s="215" t="s">
        <v>119</v>
      </c>
      <c r="AT398" s="215" t="s">
        <v>114</v>
      </c>
      <c r="AU398" s="215" t="s">
        <v>79</v>
      </c>
      <c r="AY398" s="17" t="s">
        <v>111</v>
      </c>
      <c r="BE398" s="216">
        <f>IF(N398="základní",J398,0)</f>
        <v>0</v>
      </c>
      <c r="BF398" s="216">
        <f>IF(N398="snížená",J398,0)</f>
        <v>0</v>
      </c>
      <c r="BG398" s="216">
        <f>IF(N398="zákl. přenesená",J398,0)</f>
        <v>0</v>
      </c>
      <c r="BH398" s="216">
        <f>IF(N398="sníž. přenesená",J398,0)</f>
        <v>0</v>
      </c>
      <c r="BI398" s="216">
        <f>IF(N398="nulová",J398,0)</f>
        <v>0</v>
      </c>
      <c r="BJ398" s="17" t="s">
        <v>77</v>
      </c>
      <c r="BK398" s="216">
        <f>ROUND(I398*H398,2)</f>
        <v>0</v>
      </c>
      <c r="BL398" s="17" t="s">
        <v>119</v>
      </c>
      <c r="BM398" s="215" t="s">
        <v>579</v>
      </c>
    </row>
    <row r="399" s="2" customFormat="1">
      <c r="A399" s="38"/>
      <c r="B399" s="39"/>
      <c r="C399" s="40"/>
      <c r="D399" s="217" t="s">
        <v>121</v>
      </c>
      <c r="E399" s="40"/>
      <c r="F399" s="218" t="s">
        <v>578</v>
      </c>
      <c r="G399" s="40"/>
      <c r="H399" s="40"/>
      <c r="I399" s="219"/>
      <c r="J399" s="40"/>
      <c r="K399" s="40"/>
      <c r="L399" s="44"/>
      <c r="M399" s="220"/>
      <c r="N399" s="221"/>
      <c r="O399" s="84"/>
      <c r="P399" s="84"/>
      <c r="Q399" s="84"/>
      <c r="R399" s="84"/>
      <c r="S399" s="84"/>
      <c r="T399" s="85"/>
      <c r="U399" s="38"/>
      <c r="V399" s="38"/>
      <c r="W399" s="38"/>
      <c r="X399" s="38"/>
      <c r="Y399" s="38"/>
      <c r="Z399" s="38"/>
      <c r="AA399" s="38"/>
      <c r="AB399" s="38"/>
      <c r="AC399" s="38"/>
      <c r="AD399" s="38"/>
      <c r="AE399" s="38"/>
      <c r="AT399" s="17" t="s">
        <v>121</v>
      </c>
      <c r="AU399" s="17" t="s">
        <v>79</v>
      </c>
    </row>
    <row r="400" s="2" customFormat="1" ht="13.8" customHeight="1">
      <c r="A400" s="38"/>
      <c r="B400" s="39"/>
      <c r="C400" s="204" t="s">
        <v>580</v>
      </c>
      <c r="D400" s="204" t="s">
        <v>114</v>
      </c>
      <c r="E400" s="205" t="s">
        <v>581</v>
      </c>
      <c r="F400" s="206" t="s">
        <v>582</v>
      </c>
      <c r="G400" s="207" t="s">
        <v>157</v>
      </c>
      <c r="H400" s="208">
        <v>405</v>
      </c>
      <c r="I400" s="209"/>
      <c r="J400" s="210">
        <f>ROUND(I400*H400,2)</f>
        <v>0</v>
      </c>
      <c r="K400" s="206" t="s">
        <v>118</v>
      </c>
      <c r="L400" s="44"/>
      <c r="M400" s="211" t="s">
        <v>19</v>
      </c>
      <c r="N400" s="212" t="s">
        <v>40</v>
      </c>
      <c r="O400" s="84"/>
      <c r="P400" s="213">
        <f>O400*H400</f>
        <v>0</v>
      </c>
      <c r="Q400" s="213">
        <v>0</v>
      </c>
      <c r="R400" s="213">
        <f>Q400*H400</f>
        <v>0</v>
      </c>
      <c r="S400" s="213">
        <v>0</v>
      </c>
      <c r="T400" s="214">
        <f>S400*H400</f>
        <v>0</v>
      </c>
      <c r="U400" s="38"/>
      <c r="V400" s="38"/>
      <c r="W400" s="38"/>
      <c r="X400" s="38"/>
      <c r="Y400" s="38"/>
      <c r="Z400" s="38"/>
      <c r="AA400" s="38"/>
      <c r="AB400" s="38"/>
      <c r="AC400" s="38"/>
      <c r="AD400" s="38"/>
      <c r="AE400" s="38"/>
      <c r="AR400" s="215" t="s">
        <v>119</v>
      </c>
      <c r="AT400" s="215" t="s">
        <v>114</v>
      </c>
      <c r="AU400" s="215" t="s">
        <v>79</v>
      </c>
      <c r="AY400" s="17" t="s">
        <v>111</v>
      </c>
      <c r="BE400" s="216">
        <f>IF(N400="základní",J400,0)</f>
        <v>0</v>
      </c>
      <c r="BF400" s="216">
        <f>IF(N400="snížená",J400,0)</f>
        <v>0</v>
      </c>
      <c r="BG400" s="216">
        <f>IF(N400="zákl. přenesená",J400,0)</f>
        <v>0</v>
      </c>
      <c r="BH400" s="216">
        <f>IF(N400="sníž. přenesená",J400,0)</f>
        <v>0</v>
      </c>
      <c r="BI400" s="216">
        <f>IF(N400="nulová",J400,0)</f>
        <v>0</v>
      </c>
      <c r="BJ400" s="17" t="s">
        <v>77</v>
      </c>
      <c r="BK400" s="216">
        <f>ROUND(I400*H400,2)</f>
        <v>0</v>
      </c>
      <c r="BL400" s="17" t="s">
        <v>119</v>
      </c>
      <c r="BM400" s="215" t="s">
        <v>583</v>
      </c>
    </row>
    <row r="401" s="2" customFormat="1">
      <c r="A401" s="38"/>
      <c r="B401" s="39"/>
      <c r="C401" s="40"/>
      <c r="D401" s="217" t="s">
        <v>121</v>
      </c>
      <c r="E401" s="40"/>
      <c r="F401" s="218" t="s">
        <v>582</v>
      </c>
      <c r="G401" s="40"/>
      <c r="H401" s="40"/>
      <c r="I401" s="219"/>
      <c r="J401" s="40"/>
      <c r="K401" s="40"/>
      <c r="L401" s="44"/>
      <c r="M401" s="220"/>
      <c r="N401" s="221"/>
      <c r="O401" s="84"/>
      <c r="P401" s="84"/>
      <c r="Q401" s="84"/>
      <c r="R401" s="84"/>
      <c r="S401" s="84"/>
      <c r="T401" s="85"/>
      <c r="U401" s="38"/>
      <c r="V401" s="38"/>
      <c r="W401" s="38"/>
      <c r="X401" s="38"/>
      <c r="Y401" s="38"/>
      <c r="Z401" s="38"/>
      <c r="AA401" s="38"/>
      <c r="AB401" s="38"/>
      <c r="AC401" s="38"/>
      <c r="AD401" s="38"/>
      <c r="AE401" s="38"/>
      <c r="AT401" s="17" t="s">
        <v>121</v>
      </c>
      <c r="AU401" s="17" t="s">
        <v>79</v>
      </c>
    </row>
    <row r="402" s="2" customFormat="1" ht="22.2" customHeight="1">
      <c r="A402" s="38"/>
      <c r="B402" s="39"/>
      <c r="C402" s="204" t="s">
        <v>584</v>
      </c>
      <c r="D402" s="204" t="s">
        <v>114</v>
      </c>
      <c r="E402" s="205" t="s">
        <v>585</v>
      </c>
      <c r="F402" s="206" t="s">
        <v>586</v>
      </c>
      <c r="G402" s="207" t="s">
        <v>157</v>
      </c>
      <c r="H402" s="208">
        <v>130</v>
      </c>
      <c r="I402" s="209"/>
      <c r="J402" s="210">
        <f>ROUND(I402*H402,2)</f>
        <v>0</v>
      </c>
      <c r="K402" s="206" t="s">
        <v>118</v>
      </c>
      <c r="L402" s="44"/>
      <c r="M402" s="211" t="s">
        <v>19</v>
      </c>
      <c r="N402" s="212" t="s">
        <v>40</v>
      </c>
      <c r="O402" s="84"/>
      <c r="P402" s="213">
        <f>O402*H402</f>
        <v>0</v>
      </c>
      <c r="Q402" s="213">
        <v>0</v>
      </c>
      <c r="R402" s="213">
        <f>Q402*H402</f>
        <v>0</v>
      </c>
      <c r="S402" s="213">
        <v>0</v>
      </c>
      <c r="T402" s="214">
        <f>S402*H402</f>
        <v>0</v>
      </c>
      <c r="U402" s="38"/>
      <c r="V402" s="38"/>
      <c r="W402" s="38"/>
      <c r="X402" s="38"/>
      <c r="Y402" s="38"/>
      <c r="Z402" s="38"/>
      <c r="AA402" s="38"/>
      <c r="AB402" s="38"/>
      <c r="AC402" s="38"/>
      <c r="AD402" s="38"/>
      <c r="AE402" s="38"/>
      <c r="AR402" s="215" t="s">
        <v>119</v>
      </c>
      <c r="AT402" s="215" t="s">
        <v>114</v>
      </c>
      <c r="AU402" s="215" t="s">
        <v>79</v>
      </c>
      <c r="AY402" s="17" t="s">
        <v>111</v>
      </c>
      <c r="BE402" s="216">
        <f>IF(N402="základní",J402,0)</f>
        <v>0</v>
      </c>
      <c r="BF402" s="216">
        <f>IF(N402="snížená",J402,0)</f>
        <v>0</v>
      </c>
      <c r="BG402" s="216">
        <f>IF(N402="zákl. přenesená",J402,0)</f>
        <v>0</v>
      </c>
      <c r="BH402" s="216">
        <f>IF(N402="sníž. přenesená",J402,0)</f>
        <v>0</v>
      </c>
      <c r="BI402" s="216">
        <f>IF(N402="nulová",J402,0)</f>
        <v>0</v>
      </c>
      <c r="BJ402" s="17" t="s">
        <v>77</v>
      </c>
      <c r="BK402" s="216">
        <f>ROUND(I402*H402,2)</f>
        <v>0</v>
      </c>
      <c r="BL402" s="17" t="s">
        <v>119</v>
      </c>
      <c r="BM402" s="215" t="s">
        <v>587</v>
      </c>
    </row>
    <row r="403" s="2" customFormat="1">
      <c r="A403" s="38"/>
      <c r="B403" s="39"/>
      <c r="C403" s="40"/>
      <c r="D403" s="217" t="s">
        <v>121</v>
      </c>
      <c r="E403" s="40"/>
      <c r="F403" s="218" t="s">
        <v>586</v>
      </c>
      <c r="G403" s="40"/>
      <c r="H403" s="40"/>
      <c r="I403" s="219"/>
      <c r="J403" s="40"/>
      <c r="K403" s="40"/>
      <c r="L403" s="44"/>
      <c r="M403" s="220"/>
      <c r="N403" s="221"/>
      <c r="O403" s="84"/>
      <c r="P403" s="84"/>
      <c r="Q403" s="84"/>
      <c r="R403" s="84"/>
      <c r="S403" s="84"/>
      <c r="T403" s="85"/>
      <c r="U403" s="38"/>
      <c r="V403" s="38"/>
      <c r="W403" s="38"/>
      <c r="X403" s="38"/>
      <c r="Y403" s="38"/>
      <c r="Z403" s="38"/>
      <c r="AA403" s="38"/>
      <c r="AB403" s="38"/>
      <c r="AC403" s="38"/>
      <c r="AD403" s="38"/>
      <c r="AE403" s="38"/>
      <c r="AT403" s="17" t="s">
        <v>121</v>
      </c>
      <c r="AU403" s="17" t="s">
        <v>79</v>
      </c>
    </row>
    <row r="404" s="2" customFormat="1" ht="13.8" customHeight="1">
      <c r="A404" s="38"/>
      <c r="B404" s="39"/>
      <c r="C404" s="204" t="s">
        <v>588</v>
      </c>
      <c r="D404" s="204" t="s">
        <v>114</v>
      </c>
      <c r="E404" s="205" t="s">
        <v>589</v>
      </c>
      <c r="F404" s="206" t="s">
        <v>590</v>
      </c>
      <c r="G404" s="207" t="s">
        <v>157</v>
      </c>
      <c r="H404" s="208">
        <v>220</v>
      </c>
      <c r="I404" s="209"/>
      <c r="J404" s="210">
        <f>ROUND(I404*H404,2)</f>
        <v>0</v>
      </c>
      <c r="K404" s="206" t="s">
        <v>118</v>
      </c>
      <c r="L404" s="44"/>
      <c r="M404" s="211" t="s">
        <v>19</v>
      </c>
      <c r="N404" s="212" t="s">
        <v>40</v>
      </c>
      <c r="O404" s="84"/>
      <c r="P404" s="213">
        <f>O404*H404</f>
        <v>0</v>
      </c>
      <c r="Q404" s="213">
        <v>0</v>
      </c>
      <c r="R404" s="213">
        <f>Q404*H404</f>
        <v>0</v>
      </c>
      <c r="S404" s="213">
        <v>0</v>
      </c>
      <c r="T404" s="214">
        <f>S404*H404</f>
        <v>0</v>
      </c>
      <c r="U404" s="38"/>
      <c r="V404" s="38"/>
      <c r="W404" s="38"/>
      <c r="X404" s="38"/>
      <c r="Y404" s="38"/>
      <c r="Z404" s="38"/>
      <c r="AA404" s="38"/>
      <c r="AB404" s="38"/>
      <c r="AC404" s="38"/>
      <c r="AD404" s="38"/>
      <c r="AE404" s="38"/>
      <c r="AR404" s="215" t="s">
        <v>119</v>
      </c>
      <c r="AT404" s="215" t="s">
        <v>114</v>
      </c>
      <c r="AU404" s="215" t="s">
        <v>79</v>
      </c>
      <c r="AY404" s="17" t="s">
        <v>111</v>
      </c>
      <c r="BE404" s="216">
        <f>IF(N404="základní",J404,0)</f>
        <v>0</v>
      </c>
      <c r="BF404" s="216">
        <f>IF(N404="snížená",J404,0)</f>
        <v>0</v>
      </c>
      <c r="BG404" s="216">
        <f>IF(N404="zákl. přenesená",J404,0)</f>
        <v>0</v>
      </c>
      <c r="BH404" s="216">
        <f>IF(N404="sníž. přenesená",J404,0)</f>
        <v>0</v>
      </c>
      <c r="BI404" s="216">
        <f>IF(N404="nulová",J404,0)</f>
        <v>0</v>
      </c>
      <c r="BJ404" s="17" t="s">
        <v>77</v>
      </c>
      <c r="BK404" s="216">
        <f>ROUND(I404*H404,2)</f>
        <v>0</v>
      </c>
      <c r="BL404" s="17" t="s">
        <v>119</v>
      </c>
      <c r="BM404" s="215" t="s">
        <v>591</v>
      </c>
    </row>
    <row r="405" s="2" customFormat="1">
      <c r="A405" s="38"/>
      <c r="B405" s="39"/>
      <c r="C405" s="40"/>
      <c r="D405" s="217" t="s">
        <v>121</v>
      </c>
      <c r="E405" s="40"/>
      <c r="F405" s="218" t="s">
        <v>590</v>
      </c>
      <c r="G405" s="40"/>
      <c r="H405" s="40"/>
      <c r="I405" s="219"/>
      <c r="J405" s="40"/>
      <c r="K405" s="40"/>
      <c r="L405" s="44"/>
      <c r="M405" s="220"/>
      <c r="N405" s="221"/>
      <c r="O405" s="84"/>
      <c r="P405" s="84"/>
      <c r="Q405" s="84"/>
      <c r="R405" s="84"/>
      <c r="S405" s="84"/>
      <c r="T405" s="85"/>
      <c r="U405" s="38"/>
      <c r="V405" s="38"/>
      <c r="W405" s="38"/>
      <c r="X405" s="38"/>
      <c r="Y405" s="38"/>
      <c r="Z405" s="38"/>
      <c r="AA405" s="38"/>
      <c r="AB405" s="38"/>
      <c r="AC405" s="38"/>
      <c r="AD405" s="38"/>
      <c r="AE405" s="38"/>
      <c r="AT405" s="17" t="s">
        <v>121</v>
      </c>
      <c r="AU405" s="17" t="s">
        <v>79</v>
      </c>
    </row>
    <row r="406" s="13" customFormat="1">
      <c r="A406" s="13"/>
      <c r="B406" s="233"/>
      <c r="C406" s="234"/>
      <c r="D406" s="217" t="s">
        <v>135</v>
      </c>
      <c r="E406" s="235" t="s">
        <v>19</v>
      </c>
      <c r="F406" s="236" t="s">
        <v>592</v>
      </c>
      <c r="G406" s="234"/>
      <c r="H406" s="237">
        <v>220</v>
      </c>
      <c r="I406" s="238"/>
      <c r="J406" s="234"/>
      <c r="K406" s="234"/>
      <c r="L406" s="239"/>
      <c r="M406" s="240"/>
      <c r="N406" s="241"/>
      <c r="O406" s="241"/>
      <c r="P406" s="241"/>
      <c r="Q406" s="241"/>
      <c r="R406" s="241"/>
      <c r="S406" s="241"/>
      <c r="T406" s="242"/>
      <c r="U406" s="13"/>
      <c r="V406" s="13"/>
      <c r="W406" s="13"/>
      <c r="X406" s="13"/>
      <c r="Y406" s="13"/>
      <c r="Z406" s="13"/>
      <c r="AA406" s="13"/>
      <c r="AB406" s="13"/>
      <c r="AC406" s="13"/>
      <c r="AD406" s="13"/>
      <c r="AE406" s="13"/>
      <c r="AT406" s="243" t="s">
        <v>135</v>
      </c>
      <c r="AU406" s="243" t="s">
        <v>79</v>
      </c>
      <c r="AV406" s="13" t="s">
        <v>79</v>
      </c>
      <c r="AW406" s="13" t="s">
        <v>31</v>
      </c>
      <c r="AX406" s="13" t="s">
        <v>77</v>
      </c>
      <c r="AY406" s="243" t="s">
        <v>111</v>
      </c>
    </row>
    <row r="407" s="2" customFormat="1" ht="13.8" customHeight="1">
      <c r="A407" s="38"/>
      <c r="B407" s="39"/>
      <c r="C407" s="223" t="s">
        <v>593</v>
      </c>
      <c r="D407" s="244" t="s">
        <v>129</v>
      </c>
      <c r="E407" s="224" t="s">
        <v>594</v>
      </c>
      <c r="F407" s="225" t="s">
        <v>595</v>
      </c>
      <c r="G407" s="226" t="s">
        <v>179</v>
      </c>
      <c r="H407" s="227">
        <v>446</v>
      </c>
      <c r="I407" s="228"/>
      <c r="J407" s="229">
        <f>ROUND(I407*H407,2)</f>
        <v>0</v>
      </c>
      <c r="K407" s="225" t="s">
        <v>118</v>
      </c>
      <c r="L407" s="230"/>
      <c r="M407" s="231" t="s">
        <v>19</v>
      </c>
      <c r="N407" s="232" t="s">
        <v>40</v>
      </c>
      <c r="O407" s="84"/>
      <c r="P407" s="213">
        <f>O407*H407</f>
        <v>0</v>
      </c>
      <c r="Q407" s="213">
        <v>0</v>
      </c>
      <c r="R407" s="213">
        <f>Q407*H407</f>
        <v>0</v>
      </c>
      <c r="S407" s="213">
        <v>0</v>
      </c>
      <c r="T407" s="214">
        <f>S407*H407</f>
        <v>0</v>
      </c>
      <c r="U407" s="38"/>
      <c r="V407" s="38"/>
      <c r="W407" s="38"/>
      <c r="X407" s="38"/>
      <c r="Y407" s="38"/>
      <c r="Z407" s="38"/>
      <c r="AA407" s="38"/>
      <c r="AB407" s="38"/>
      <c r="AC407" s="38"/>
      <c r="AD407" s="38"/>
      <c r="AE407" s="38"/>
      <c r="AR407" s="215" t="s">
        <v>133</v>
      </c>
      <c r="AT407" s="215" t="s">
        <v>129</v>
      </c>
      <c r="AU407" s="215" t="s">
        <v>79</v>
      </c>
      <c r="AY407" s="17" t="s">
        <v>111</v>
      </c>
      <c r="BE407" s="216">
        <f>IF(N407="základní",J407,0)</f>
        <v>0</v>
      </c>
      <c r="BF407" s="216">
        <f>IF(N407="snížená",J407,0)</f>
        <v>0</v>
      </c>
      <c r="BG407" s="216">
        <f>IF(N407="zákl. přenesená",J407,0)</f>
        <v>0</v>
      </c>
      <c r="BH407" s="216">
        <f>IF(N407="sníž. přenesená",J407,0)</f>
        <v>0</v>
      </c>
      <c r="BI407" s="216">
        <f>IF(N407="nulová",J407,0)</f>
        <v>0</v>
      </c>
      <c r="BJ407" s="17" t="s">
        <v>77</v>
      </c>
      <c r="BK407" s="216">
        <f>ROUND(I407*H407,2)</f>
        <v>0</v>
      </c>
      <c r="BL407" s="17" t="s">
        <v>119</v>
      </c>
      <c r="BM407" s="215" t="s">
        <v>596</v>
      </c>
    </row>
    <row r="408" s="2" customFormat="1">
      <c r="A408" s="38"/>
      <c r="B408" s="39"/>
      <c r="C408" s="40"/>
      <c r="D408" s="217" t="s">
        <v>121</v>
      </c>
      <c r="E408" s="40"/>
      <c r="F408" s="218" t="s">
        <v>595</v>
      </c>
      <c r="G408" s="40"/>
      <c r="H408" s="40"/>
      <c r="I408" s="219"/>
      <c r="J408" s="40"/>
      <c r="K408" s="40"/>
      <c r="L408" s="44"/>
      <c r="M408" s="220"/>
      <c r="N408" s="221"/>
      <c r="O408" s="84"/>
      <c r="P408" s="84"/>
      <c r="Q408" s="84"/>
      <c r="R408" s="84"/>
      <c r="S408" s="84"/>
      <c r="T408" s="85"/>
      <c r="U408" s="38"/>
      <c r="V408" s="38"/>
      <c r="W408" s="38"/>
      <c r="X408" s="38"/>
      <c r="Y408" s="38"/>
      <c r="Z408" s="38"/>
      <c r="AA408" s="38"/>
      <c r="AB408" s="38"/>
      <c r="AC408" s="38"/>
      <c r="AD408" s="38"/>
      <c r="AE408" s="38"/>
      <c r="AT408" s="17" t="s">
        <v>121</v>
      </c>
      <c r="AU408" s="17" t="s">
        <v>79</v>
      </c>
    </row>
    <row r="409" s="2" customFormat="1">
      <c r="A409" s="38"/>
      <c r="B409" s="39"/>
      <c r="C409" s="40"/>
      <c r="D409" s="217" t="s">
        <v>122</v>
      </c>
      <c r="E409" s="40"/>
      <c r="F409" s="222" t="s">
        <v>230</v>
      </c>
      <c r="G409" s="40"/>
      <c r="H409" s="40"/>
      <c r="I409" s="219"/>
      <c r="J409" s="40"/>
      <c r="K409" s="40"/>
      <c r="L409" s="44"/>
      <c r="M409" s="220"/>
      <c r="N409" s="221"/>
      <c r="O409" s="84"/>
      <c r="P409" s="84"/>
      <c r="Q409" s="84"/>
      <c r="R409" s="84"/>
      <c r="S409" s="84"/>
      <c r="T409" s="85"/>
      <c r="U409" s="38"/>
      <c r="V409" s="38"/>
      <c r="W409" s="38"/>
      <c r="X409" s="38"/>
      <c r="Y409" s="38"/>
      <c r="Z409" s="38"/>
      <c r="AA409" s="38"/>
      <c r="AB409" s="38"/>
      <c r="AC409" s="38"/>
      <c r="AD409" s="38"/>
      <c r="AE409" s="38"/>
      <c r="AT409" s="17" t="s">
        <v>122</v>
      </c>
      <c r="AU409" s="17" t="s">
        <v>79</v>
      </c>
    </row>
    <row r="410" s="2" customFormat="1" ht="13.8" customHeight="1">
      <c r="A410" s="38"/>
      <c r="B410" s="39"/>
      <c r="C410" s="223" t="s">
        <v>597</v>
      </c>
      <c r="D410" s="244" t="s">
        <v>129</v>
      </c>
      <c r="E410" s="224" t="s">
        <v>598</v>
      </c>
      <c r="F410" s="225" t="s">
        <v>599</v>
      </c>
      <c r="G410" s="226" t="s">
        <v>179</v>
      </c>
      <c r="H410" s="227">
        <v>452</v>
      </c>
      <c r="I410" s="228"/>
      <c r="J410" s="229">
        <f>ROUND(I410*H410,2)</f>
        <v>0</v>
      </c>
      <c r="K410" s="225" t="s">
        <v>118</v>
      </c>
      <c r="L410" s="230"/>
      <c r="M410" s="231" t="s">
        <v>19</v>
      </c>
      <c r="N410" s="232" t="s">
        <v>40</v>
      </c>
      <c r="O410" s="84"/>
      <c r="P410" s="213">
        <f>O410*H410</f>
        <v>0</v>
      </c>
      <c r="Q410" s="213">
        <v>0</v>
      </c>
      <c r="R410" s="213">
        <f>Q410*H410</f>
        <v>0</v>
      </c>
      <c r="S410" s="213">
        <v>0</v>
      </c>
      <c r="T410" s="214">
        <f>S410*H410</f>
        <v>0</v>
      </c>
      <c r="U410" s="38"/>
      <c r="V410" s="38"/>
      <c r="W410" s="38"/>
      <c r="X410" s="38"/>
      <c r="Y410" s="38"/>
      <c r="Z410" s="38"/>
      <c r="AA410" s="38"/>
      <c r="AB410" s="38"/>
      <c r="AC410" s="38"/>
      <c r="AD410" s="38"/>
      <c r="AE410" s="38"/>
      <c r="AR410" s="215" t="s">
        <v>133</v>
      </c>
      <c r="AT410" s="215" t="s">
        <v>129</v>
      </c>
      <c r="AU410" s="215" t="s">
        <v>79</v>
      </c>
      <c r="AY410" s="17" t="s">
        <v>111</v>
      </c>
      <c r="BE410" s="216">
        <f>IF(N410="základní",J410,0)</f>
        <v>0</v>
      </c>
      <c r="BF410" s="216">
        <f>IF(N410="snížená",J410,0)</f>
        <v>0</v>
      </c>
      <c r="BG410" s="216">
        <f>IF(N410="zákl. přenesená",J410,0)</f>
        <v>0</v>
      </c>
      <c r="BH410" s="216">
        <f>IF(N410="sníž. přenesená",J410,0)</f>
        <v>0</v>
      </c>
      <c r="BI410" s="216">
        <f>IF(N410="nulová",J410,0)</f>
        <v>0</v>
      </c>
      <c r="BJ410" s="17" t="s">
        <v>77</v>
      </c>
      <c r="BK410" s="216">
        <f>ROUND(I410*H410,2)</f>
        <v>0</v>
      </c>
      <c r="BL410" s="17" t="s">
        <v>119</v>
      </c>
      <c r="BM410" s="215" t="s">
        <v>600</v>
      </c>
    </row>
    <row r="411" s="2" customFormat="1">
      <c r="A411" s="38"/>
      <c r="B411" s="39"/>
      <c r="C411" s="40"/>
      <c r="D411" s="217" t="s">
        <v>121</v>
      </c>
      <c r="E411" s="40"/>
      <c r="F411" s="218" t="s">
        <v>599</v>
      </c>
      <c r="G411" s="40"/>
      <c r="H411" s="40"/>
      <c r="I411" s="219"/>
      <c r="J411" s="40"/>
      <c r="K411" s="40"/>
      <c r="L411" s="44"/>
      <c r="M411" s="220"/>
      <c r="N411" s="221"/>
      <c r="O411" s="84"/>
      <c r="P411" s="84"/>
      <c r="Q411" s="84"/>
      <c r="R411" s="84"/>
      <c r="S411" s="84"/>
      <c r="T411" s="85"/>
      <c r="U411" s="38"/>
      <c r="V411" s="38"/>
      <c r="W411" s="38"/>
      <c r="X411" s="38"/>
      <c r="Y411" s="38"/>
      <c r="Z411" s="38"/>
      <c r="AA411" s="38"/>
      <c r="AB411" s="38"/>
      <c r="AC411" s="38"/>
      <c r="AD411" s="38"/>
      <c r="AE411" s="38"/>
      <c r="AT411" s="17" t="s">
        <v>121</v>
      </c>
      <c r="AU411" s="17" t="s">
        <v>79</v>
      </c>
    </row>
    <row r="412" s="2" customFormat="1">
      <c r="A412" s="38"/>
      <c r="B412" s="39"/>
      <c r="C412" s="40"/>
      <c r="D412" s="217" t="s">
        <v>122</v>
      </c>
      <c r="E412" s="40"/>
      <c r="F412" s="222" t="s">
        <v>230</v>
      </c>
      <c r="G412" s="40"/>
      <c r="H412" s="40"/>
      <c r="I412" s="219"/>
      <c r="J412" s="40"/>
      <c r="K412" s="40"/>
      <c r="L412" s="44"/>
      <c r="M412" s="220"/>
      <c r="N412" s="221"/>
      <c r="O412" s="84"/>
      <c r="P412" s="84"/>
      <c r="Q412" s="84"/>
      <c r="R412" s="84"/>
      <c r="S412" s="84"/>
      <c r="T412" s="85"/>
      <c r="U412" s="38"/>
      <c r="V412" s="38"/>
      <c r="W412" s="38"/>
      <c r="X412" s="38"/>
      <c r="Y412" s="38"/>
      <c r="Z412" s="38"/>
      <c r="AA412" s="38"/>
      <c r="AB412" s="38"/>
      <c r="AC412" s="38"/>
      <c r="AD412" s="38"/>
      <c r="AE412" s="38"/>
      <c r="AT412" s="17" t="s">
        <v>122</v>
      </c>
      <c r="AU412" s="17" t="s">
        <v>79</v>
      </c>
    </row>
    <row r="413" s="2" customFormat="1" ht="13.8" customHeight="1">
      <c r="A413" s="38"/>
      <c r="B413" s="39"/>
      <c r="C413" s="223" t="s">
        <v>601</v>
      </c>
      <c r="D413" s="223" t="s">
        <v>129</v>
      </c>
      <c r="E413" s="224" t="s">
        <v>130</v>
      </c>
      <c r="F413" s="225" t="s">
        <v>131</v>
      </c>
      <c r="G413" s="226" t="s">
        <v>132</v>
      </c>
      <c r="H413" s="227">
        <v>22</v>
      </c>
      <c r="I413" s="228"/>
      <c r="J413" s="229">
        <f>ROUND(I413*H413,2)</f>
        <v>0</v>
      </c>
      <c r="K413" s="225" t="s">
        <v>118</v>
      </c>
      <c r="L413" s="230"/>
      <c r="M413" s="231" t="s">
        <v>19</v>
      </c>
      <c r="N413" s="232" t="s">
        <v>40</v>
      </c>
      <c r="O413" s="84"/>
      <c r="P413" s="213">
        <f>O413*H413</f>
        <v>0</v>
      </c>
      <c r="Q413" s="213">
        <v>1</v>
      </c>
      <c r="R413" s="213">
        <f>Q413*H413</f>
        <v>22</v>
      </c>
      <c r="S413" s="213">
        <v>0</v>
      </c>
      <c r="T413" s="214">
        <f>S413*H413</f>
        <v>0</v>
      </c>
      <c r="U413" s="38"/>
      <c r="V413" s="38"/>
      <c r="W413" s="38"/>
      <c r="X413" s="38"/>
      <c r="Y413" s="38"/>
      <c r="Z413" s="38"/>
      <c r="AA413" s="38"/>
      <c r="AB413" s="38"/>
      <c r="AC413" s="38"/>
      <c r="AD413" s="38"/>
      <c r="AE413" s="38"/>
      <c r="AR413" s="215" t="s">
        <v>133</v>
      </c>
      <c r="AT413" s="215" t="s">
        <v>129</v>
      </c>
      <c r="AU413" s="215" t="s">
        <v>79</v>
      </c>
      <c r="AY413" s="17" t="s">
        <v>111</v>
      </c>
      <c r="BE413" s="216">
        <f>IF(N413="základní",J413,0)</f>
        <v>0</v>
      </c>
      <c r="BF413" s="216">
        <f>IF(N413="snížená",J413,0)</f>
        <v>0</v>
      </c>
      <c r="BG413" s="216">
        <f>IF(N413="zákl. přenesená",J413,0)</f>
        <v>0</v>
      </c>
      <c r="BH413" s="216">
        <f>IF(N413="sníž. přenesená",J413,0)</f>
        <v>0</v>
      </c>
      <c r="BI413" s="216">
        <f>IF(N413="nulová",J413,0)</f>
        <v>0</v>
      </c>
      <c r="BJ413" s="17" t="s">
        <v>77</v>
      </c>
      <c r="BK413" s="216">
        <f>ROUND(I413*H413,2)</f>
        <v>0</v>
      </c>
      <c r="BL413" s="17" t="s">
        <v>119</v>
      </c>
      <c r="BM413" s="215" t="s">
        <v>602</v>
      </c>
    </row>
    <row r="414" s="2" customFormat="1">
      <c r="A414" s="38"/>
      <c r="B414" s="39"/>
      <c r="C414" s="40"/>
      <c r="D414" s="217" t="s">
        <v>121</v>
      </c>
      <c r="E414" s="40"/>
      <c r="F414" s="218" t="s">
        <v>131</v>
      </c>
      <c r="G414" s="40"/>
      <c r="H414" s="40"/>
      <c r="I414" s="219"/>
      <c r="J414" s="40"/>
      <c r="K414" s="40"/>
      <c r="L414" s="44"/>
      <c r="M414" s="220"/>
      <c r="N414" s="221"/>
      <c r="O414" s="84"/>
      <c r="P414" s="84"/>
      <c r="Q414" s="84"/>
      <c r="R414" s="84"/>
      <c r="S414" s="84"/>
      <c r="T414" s="85"/>
      <c r="U414" s="38"/>
      <c r="V414" s="38"/>
      <c r="W414" s="38"/>
      <c r="X414" s="38"/>
      <c r="Y414" s="38"/>
      <c r="Z414" s="38"/>
      <c r="AA414" s="38"/>
      <c r="AB414" s="38"/>
      <c r="AC414" s="38"/>
      <c r="AD414" s="38"/>
      <c r="AE414" s="38"/>
      <c r="AT414" s="17" t="s">
        <v>121</v>
      </c>
      <c r="AU414" s="17" t="s">
        <v>79</v>
      </c>
    </row>
    <row r="415" s="2" customFormat="1">
      <c r="A415" s="38"/>
      <c r="B415" s="39"/>
      <c r="C415" s="40"/>
      <c r="D415" s="217" t="s">
        <v>122</v>
      </c>
      <c r="E415" s="40"/>
      <c r="F415" s="222" t="s">
        <v>603</v>
      </c>
      <c r="G415" s="40"/>
      <c r="H415" s="40"/>
      <c r="I415" s="219"/>
      <c r="J415" s="40"/>
      <c r="K415" s="40"/>
      <c r="L415" s="44"/>
      <c r="M415" s="220"/>
      <c r="N415" s="221"/>
      <c r="O415" s="84"/>
      <c r="P415" s="84"/>
      <c r="Q415" s="84"/>
      <c r="R415" s="84"/>
      <c r="S415" s="84"/>
      <c r="T415" s="85"/>
      <c r="U415" s="38"/>
      <c r="V415" s="38"/>
      <c r="W415" s="38"/>
      <c r="X415" s="38"/>
      <c r="Y415" s="38"/>
      <c r="Z415" s="38"/>
      <c r="AA415" s="38"/>
      <c r="AB415" s="38"/>
      <c r="AC415" s="38"/>
      <c r="AD415" s="38"/>
      <c r="AE415" s="38"/>
      <c r="AT415" s="17" t="s">
        <v>122</v>
      </c>
      <c r="AU415" s="17" t="s">
        <v>79</v>
      </c>
    </row>
    <row r="416" s="13" customFormat="1">
      <c r="A416" s="13"/>
      <c r="B416" s="233"/>
      <c r="C416" s="234"/>
      <c r="D416" s="217" t="s">
        <v>135</v>
      </c>
      <c r="E416" s="235" t="s">
        <v>19</v>
      </c>
      <c r="F416" s="236" t="s">
        <v>604</v>
      </c>
      <c r="G416" s="234"/>
      <c r="H416" s="237">
        <v>22</v>
      </c>
      <c r="I416" s="238"/>
      <c r="J416" s="234"/>
      <c r="K416" s="234"/>
      <c r="L416" s="239"/>
      <c r="M416" s="240"/>
      <c r="N416" s="241"/>
      <c r="O416" s="241"/>
      <c r="P416" s="241"/>
      <c r="Q416" s="241"/>
      <c r="R416" s="241"/>
      <c r="S416" s="241"/>
      <c r="T416" s="242"/>
      <c r="U416" s="13"/>
      <c r="V416" s="13"/>
      <c r="W416" s="13"/>
      <c r="X416" s="13"/>
      <c r="Y416" s="13"/>
      <c r="Z416" s="13"/>
      <c r="AA416" s="13"/>
      <c r="AB416" s="13"/>
      <c r="AC416" s="13"/>
      <c r="AD416" s="13"/>
      <c r="AE416" s="13"/>
      <c r="AT416" s="243" t="s">
        <v>135</v>
      </c>
      <c r="AU416" s="243" t="s">
        <v>79</v>
      </c>
      <c r="AV416" s="13" t="s">
        <v>79</v>
      </c>
      <c r="AW416" s="13" t="s">
        <v>31</v>
      </c>
      <c r="AX416" s="13" t="s">
        <v>77</v>
      </c>
      <c r="AY416" s="243" t="s">
        <v>111</v>
      </c>
    </row>
    <row r="417" s="2" customFormat="1" ht="13.8" customHeight="1">
      <c r="A417" s="38"/>
      <c r="B417" s="39"/>
      <c r="C417" s="223" t="s">
        <v>605</v>
      </c>
      <c r="D417" s="223" t="s">
        <v>129</v>
      </c>
      <c r="E417" s="224" t="s">
        <v>606</v>
      </c>
      <c r="F417" s="225" t="s">
        <v>607</v>
      </c>
      <c r="G417" s="226" t="s">
        <v>126</v>
      </c>
      <c r="H417" s="227">
        <v>1.8180000000000001</v>
      </c>
      <c r="I417" s="228"/>
      <c r="J417" s="229">
        <f>ROUND(I417*H417,2)</f>
        <v>0</v>
      </c>
      <c r="K417" s="225" t="s">
        <v>118</v>
      </c>
      <c r="L417" s="230"/>
      <c r="M417" s="231" t="s">
        <v>19</v>
      </c>
      <c r="N417" s="232" t="s">
        <v>40</v>
      </c>
      <c r="O417" s="84"/>
      <c r="P417" s="213">
        <f>O417*H417</f>
        <v>0</v>
      </c>
      <c r="Q417" s="213">
        <v>2.234</v>
      </c>
      <c r="R417" s="213">
        <f>Q417*H417</f>
        <v>4.0614119999999998</v>
      </c>
      <c r="S417" s="213">
        <v>0</v>
      </c>
      <c r="T417" s="214">
        <f>S417*H417</f>
        <v>0</v>
      </c>
      <c r="U417" s="38"/>
      <c r="V417" s="38"/>
      <c r="W417" s="38"/>
      <c r="X417" s="38"/>
      <c r="Y417" s="38"/>
      <c r="Z417" s="38"/>
      <c r="AA417" s="38"/>
      <c r="AB417" s="38"/>
      <c r="AC417" s="38"/>
      <c r="AD417" s="38"/>
      <c r="AE417" s="38"/>
      <c r="AR417" s="215" t="s">
        <v>133</v>
      </c>
      <c r="AT417" s="215" t="s">
        <v>129</v>
      </c>
      <c r="AU417" s="215" t="s">
        <v>79</v>
      </c>
      <c r="AY417" s="17" t="s">
        <v>111</v>
      </c>
      <c r="BE417" s="216">
        <f>IF(N417="základní",J417,0)</f>
        <v>0</v>
      </c>
      <c r="BF417" s="216">
        <f>IF(N417="snížená",J417,0)</f>
        <v>0</v>
      </c>
      <c r="BG417" s="216">
        <f>IF(N417="zákl. přenesená",J417,0)</f>
        <v>0</v>
      </c>
      <c r="BH417" s="216">
        <f>IF(N417="sníž. přenesená",J417,0)</f>
        <v>0</v>
      </c>
      <c r="BI417" s="216">
        <f>IF(N417="nulová",J417,0)</f>
        <v>0</v>
      </c>
      <c r="BJ417" s="17" t="s">
        <v>77</v>
      </c>
      <c r="BK417" s="216">
        <f>ROUND(I417*H417,2)</f>
        <v>0</v>
      </c>
      <c r="BL417" s="17" t="s">
        <v>119</v>
      </c>
      <c r="BM417" s="215" t="s">
        <v>608</v>
      </c>
    </row>
    <row r="418" s="2" customFormat="1">
      <c r="A418" s="38"/>
      <c r="B418" s="39"/>
      <c r="C418" s="40"/>
      <c r="D418" s="217" t="s">
        <v>121</v>
      </c>
      <c r="E418" s="40"/>
      <c r="F418" s="218" t="s">
        <v>607</v>
      </c>
      <c r="G418" s="40"/>
      <c r="H418" s="40"/>
      <c r="I418" s="219"/>
      <c r="J418" s="40"/>
      <c r="K418" s="40"/>
      <c r="L418" s="44"/>
      <c r="M418" s="220"/>
      <c r="N418" s="221"/>
      <c r="O418" s="84"/>
      <c r="P418" s="84"/>
      <c r="Q418" s="84"/>
      <c r="R418" s="84"/>
      <c r="S418" s="84"/>
      <c r="T418" s="85"/>
      <c r="U418" s="38"/>
      <c r="V418" s="38"/>
      <c r="W418" s="38"/>
      <c r="X418" s="38"/>
      <c r="Y418" s="38"/>
      <c r="Z418" s="38"/>
      <c r="AA418" s="38"/>
      <c r="AB418" s="38"/>
      <c r="AC418" s="38"/>
      <c r="AD418" s="38"/>
      <c r="AE418" s="38"/>
      <c r="AT418" s="17" t="s">
        <v>121</v>
      </c>
      <c r="AU418" s="17" t="s">
        <v>79</v>
      </c>
    </row>
    <row r="419" s="13" customFormat="1">
      <c r="A419" s="13"/>
      <c r="B419" s="233"/>
      <c r="C419" s="234"/>
      <c r="D419" s="217" t="s">
        <v>135</v>
      </c>
      <c r="E419" s="235" t="s">
        <v>19</v>
      </c>
      <c r="F419" s="236" t="s">
        <v>609</v>
      </c>
      <c r="G419" s="234"/>
      <c r="H419" s="237">
        <v>1.8180000000000001</v>
      </c>
      <c r="I419" s="238"/>
      <c r="J419" s="234"/>
      <c r="K419" s="234"/>
      <c r="L419" s="239"/>
      <c r="M419" s="240"/>
      <c r="N419" s="241"/>
      <c r="O419" s="241"/>
      <c r="P419" s="241"/>
      <c r="Q419" s="241"/>
      <c r="R419" s="241"/>
      <c r="S419" s="241"/>
      <c r="T419" s="242"/>
      <c r="U419" s="13"/>
      <c r="V419" s="13"/>
      <c r="W419" s="13"/>
      <c r="X419" s="13"/>
      <c r="Y419" s="13"/>
      <c r="Z419" s="13"/>
      <c r="AA419" s="13"/>
      <c r="AB419" s="13"/>
      <c r="AC419" s="13"/>
      <c r="AD419" s="13"/>
      <c r="AE419" s="13"/>
      <c r="AT419" s="243" t="s">
        <v>135</v>
      </c>
      <c r="AU419" s="243" t="s">
        <v>79</v>
      </c>
      <c r="AV419" s="13" t="s">
        <v>79</v>
      </c>
      <c r="AW419" s="13" t="s">
        <v>31</v>
      </c>
      <c r="AX419" s="13" t="s">
        <v>77</v>
      </c>
      <c r="AY419" s="243" t="s">
        <v>111</v>
      </c>
    </row>
    <row r="420" s="2" customFormat="1" ht="13.8" customHeight="1">
      <c r="A420" s="38"/>
      <c r="B420" s="39"/>
      <c r="C420" s="223" t="s">
        <v>610</v>
      </c>
      <c r="D420" s="223" t="s">
        <v>129</v>
      </c>
      <c r="E420" s="224" t="s">
        <v>611</v>
      </c>
      <c r="F420" s="225" t="s">
        <v>612</v>
      </c>
      <c r="G420" s="226" t="s">
        <v>132</v>
      </c>
      <c r="H420" s="227">
        <v>39.325000000000003</v>
      </c>
      <c r="I420" s="228"/>
      <c r="J420" s="229">
        <f>ROUND(I420*H420,2)</f>
        <v>0</v>
      </c>
      <c r="K420" s="225" t="s">
        <v>118</v>
      </c>
      <c r="L420" s="230"/>
      <c r="M420" s="231" t="s">
        <v>19</v>
      </c>
      <c r="N420" s="232" t="s">
        <v>40</v>
      </c>
      <c r="O420" s="84"/>
      <c r="P420" s="213">
        <f>O420*H420</f>
        <v>0</v>
      </c>
      <c r="Q420" s="213">
        <v>1</v>
      </c>
      <c r="R420" s="213">
        <f>Q420*H420</f>
        <v>39.325000000000003</v>
      </c>
      <c r="S420" s="213">
        <v>0</v>
      </c>
      <c r="T420" s="214">
        <f>S420*H420</f>
        <v>0</v>
      </c>
      <c r="U420" s="38"/>
      <c r="V420" s="38"/>
      <c r="W420" s="38"/>
      <c r="X420" s="38"/>
      <c r="Y420" s="38"/>
      <c r="Z420" s="38"/>
      <c r="AA420" s="38"/>
      <c r="AB420" s="38"/>
      <c r="AC420" s="38"/>
      <c r="AD420" s="38"/>
      <c r="AE420" s="38"/>
      <c r="AR420" s="215" t="s">
        <v>133</v>
      </c>
      <c r="AT420" s="215" t="s">
        <v>129</v>
      </c>
      <c r="AU420" s="215" t="s">
        <v>79</v>
      </c>
      <c r="AY420" s="17" t="s">
        <v>111</v>
      </c>
      <c r="BE420" s="216">
        <f>IF(N420="základní",J420,0)</f>
        <v>0</v>
      </c>
      <c r="BF420" s="216">
        <f>IF(N420="snížená",J420,0)</f>
        <v>0</v>
      </c>
      <c r="BG420" s="216">
        <f>IF(N420="zákl. přenesená",J420,0)</f>
        <v>0</v>
      </c>
      <c r="BH420" s="216">
        <f>IF(N420="sníž. přenesená",J420,0)</f>
        <v>0</v>
      </c>
      <c r="BI420" s="216">
        <f>IF(N420="nulová",J420,0)</f>
        <v>0</v>
      </c>
      <c r="BJ420" s="17" t="s">
        <v>77</v>
      </c>
      <c r="BK420" s="216">
        <f>ROUND(I420*H420,2)</f>
        <v>0</v>
      </c>
      <c r="BL420" s="17" t="s">
        <v>119</v>
      </c>
      <c r="BM420" s="215" t="s">
        <v>613</v>
      </c>
    </row>
    <row r="421" s="2" customFormat="1">
      <c r="A421" s="38"/>
      <c r="B421" s="39"/>
      <c r="C421" s="40"/>
      <c r="D421" s="217" t="s">
        <v>121</v>
      </c>
      <c r="E421" s="40"/>
      <c r="F421" s="218" t="s">
        <v>612</v>
      </c>
      <c r="G421" s="40"/>
      <c r="H421" s="40"/>
      <c r="I421" s="219"/>
      <c r="J421" s="40"/>
      <c r="K421" s="40"/>
      <c r="L421" s="44"/>
      <c r="M421" s="220"/>
      <c r="N421" s="221"/>
      <c r="O421" s="84"/>
      <c r="P421" s="84"/>
      <c r="Q421" s="84"/>
      <c r="R421" s="84"/>
      <c r="S421" s="84"/>
      <c r="T421" s="85"/>
      <c r="U421" s="38"/>
      <c r="V421" s="38"/>
      <c r="W421" s="38"/>
      <c r="X421" s="38"/>
      <c r="Y421" s="38"/>
      <c r="Z421" s="38"/>
      <c r="AA421" s="38"/>
      <c r="AB421" s="38"/>
      <c r="AC421" s="38"/>
      <c r="AD421" s="38"/>
      <c r="AE421" s="38"/>
      <c r="AT421" s="17" t="s">
        <v>121</v>
      </c>
      <c r="AU421" s="17" t="s">
        <v>79</v>
      </c>
    </row>
    <row r="422" s="13" customFormat="1">
      <c r="A422" s="13"/>
      <c r="B422" s="233"/>
      <c r="C422" s="234"/>
      <c r="D422" s="217" t="s">
        <v>135</v>
      </c>
      <c r="E422" s="235" t="s">
        <v>19</v>
      </c>
      <c r="F422" s="236" t="s">
        <v>614</v>
      </c>
      <c r="G422" s="234"/>
      <c r="H422" s="237">
        <v>39.325000000000003</v>
      </c>
      <c r="I422" s="238"/>
      <c r="J422" s="234"/>
      <c r="K422" s="234"/>
      <c r="L422" s="239"/>
      <c r="M422" s="240"/>
      <c r="N422" s="241"/>
      <c r="O422" s="241"/>
      <c r="P422" s="241"/>
      <c r="Q422" s="241"/>
      <c r="R422" s="241"/>
      <c r="S422" s="241"/>
      <c r="T422" s="242"/>
      <c r="U422" s="13"/>
      <c r="V422" s="13"/>
      <c r="W422" s="13"/>
      <c r="X422" s="13"/>
      <c r="Y422" s="13"/>
      <c r="Z422" s="13"/>
      <c r="AA422" s="13"/>
      <c r="AB422" s="13"/>
      <c r="AC422" s="13"/>
      <c r="AD422" s="13"/>
      <c r="AE422" s="13"/>
      <c r="AT422" s="243" t="s">
        <v>135</v>
      </c>
      <c r="AU422" s="243" t="s">
        <v>79</v>
      </c>
      <c r="AV422" s="13" t="s">
        <v>79</v>
      </c>
      <c r="AW422" s="13" t="s">
        <v>31</v>
      </c>
      <c r="AX422" s="13" t="s">
        <v>77</v>
      </c>
      <c r="AY422" s="243" t="s">
        <v>111</v>
      </c>
    </row>
    <row r="423" s="2" customFormat="1" ht="13.8" customHeight="1">
      <c r="A423" s="38"/>
      <c r="B423" s="39"/>
      <c r="C423" s="204" t="s">
        <v>615</v>
      </c>
      <c r="D423" s="204" t="s">
        <v>114</v>
      </c>
      <c r="E423" s="205" t="s">
        <v>616</v>
      </c>
      <c r="F423" s="206" t="s">
        <v>617</v>
      </c>
      <c r="G423" s="207" t="s">
        <v>132</v>
      </c>
      <c r="H423" s="208">
        <v>594.28800000000001</v>
      </c>
      <c r="I423" s="209"/>
      <c r="J423" s="210">
        <f>ROUND(I423*H423,2)</f>
        <v>0</v>
      </c>
      <c r="K423" s="206" t="s">
        <v>118</v>
      </c>
      <c r="L423" s="44"/>
      <c r="M423" s="211" t="s">
        <v>19</v>
      </c>
      <c r="N423" s="212" t="s">
        <v>40</v>
      </c>
      <c r="O423" s="84"/>
      <c r="P423" s="213">
        <f>O423*H423</f>
        <v>0</v>
      </c>
      <c r="Q423" s="213">
        <v>0</v>
      </c>
      <c r="R423" s="213">
        <f>Q423*H423</f>
        <v>0</v>
      </c>
      <c r="S423" s="213">
        <v>0</v>
      </c>
      <c r="T423" s="214">
        <f>S423*H423</f>
        <v>0</v>
      </c>
      <c r="U423" s="38"/>
      <c r="V423" s="38"/>
      <c r="W423" s="38"/>
      <c r="X423" s="38"/>
      <c r="Y423" s="38"/>
      <c r="Z423" s="38"/>
      <c r="AA423" s="38"/>
      <c r="AB423" s="38"/>
      <c r="AC423" s="38"/>
      <c r="AD423" s="38"/>
      <c r="AE423" s="38"/>
      <c r="AR423" s="215" t="s">
        <v>119</v>
      </c>
      <c r="AT423" s="215" t="s">
        <v>114</v>
      </c>
      <c r="AU423" s="215" t="s">
        <v>79</v>
      </c>
      <c r="AY423" s="17" t="s">
        <v>111</v>
      </c>
      <c r="BE423" s="216">
        <f>IF(N423="základní",J423,0)</f>
        <v>0</v>
      </c>
      <c r="BF423" s="216">
        <f>IF(N423="snížená",J423,0)</f>
        <v>0</v>
      </c>
      <c r="BG423" s="216">
        <f>IF(N423="zákl. přenesená",J423,0)</f>
        <v>0</v>
      </c>
      <c r="BH423" s="216">
        <f>IF(N423="sníž. přenesená",J423,0)</f>
        <v>0</v>
      </c>
      <c r="BI423" s="216">
        <f>IF(N423="nulová",J423,0)</f>
        <v>0</v>
      </c>
      <c r="BJ423" s="17" t="s">
        <v>77</v>
      </c>
      <c r="BK423" s="216">
        <f>ROUND(I423*H423,2)</f>
        <v>0</v>
      </c>
      <c r="BL423" s="17" t="s">
        <v>119</v>
      </c>
      <c r="BM423" s="215" t="s">
        <v>618</v>
      </c>
    </row>
    <row r="424" s="2" customFormat="1">
      <c r="A424" s="38"/>
      <c r="B424" s="39"/>
      <c r="C424" s="40"/>
      <c r="D424" s="217" t="s">
        <v>121</v>
      </c>
      <c r="E424" s="40"/>
      <c r="F424" s="218" t="s">
        <v>617</v>
      </c>
      <c r="G424" s="40"/>
      <c r="H424" s="40"/>
      <c r="I424" s="219"/>
      <c r="J424" s="40"/>
      <c r="K424" s="40"/>
      <c r="L424" s="44"/>
      <c r="M424" s="220"/>
      <c r="N424" s="221"/>
      <c r="O424" s="84"/>
      <c r="P424" s="84"/>
      <c r="Q424" s="84"/>
      <c r="R424" s="84"/>
      <c r="S424" s="84"/>
      <c r="T424" s="85"/>
      <c r="U424" s="38"/>
      <c r="V424" s="38"/>
      <c r="W424" s="38"/>
      <c r="X424" s="38"/>
      <c r="Y424" s="38"/>
      <c r="Z424" s="38"/>
      <c r="AA424" s="38"/>
      <c r="AB424" s="38"/>
      <c r="AC424" s="38"/>
      <c r="AD424" s="38"/>
      <c r="AE424" s="38"/>
      <c r="AT424" s="17" t="s">
        <v>121</v>
      </c>
      <c r="AU424" s="17" t="s">
        <v>79</v>
      </c>
    </row>
    <row r="425" s="13" customFormat="1">
      <c r="A425" s="13"/>
      <c r="B425" s="233"/>
      <c r="C425" s="234"/>
      <c r="D425" s="217" t="s">
        <v>135</v>
      </c>
      <c r="E425" s="235" t="s">
        <v>19</v>
      </c>
      <c r="F425" s="236" t="s">
        <v>619</v>
      </c>
      <c r="G425" s="234"/>
      <c r="H425" s="237">
        <v>594.28800000000001</v>
      </c>
      <c r="I425" s="238"/>
      <c r="J425" s="234"/>
      <c r="K425" s="234"/>
      <c r="L425" s="239"/>
      <c r="M425" s="240"/>
      <c r="N425" s="241"/>
      <c r="O425" s="241"/>
      <c r="P425" s="241"/>
      <c r="Q425" s="241"/>
      <c r="R425" s="241"/>
      <c r="S425" s="241"/>
      <c r="T425" s="242"/>
      <c r="U425" s="13"/>
      <c r="V425" s="13"/>
      <c r="W425" s="13"/>
      <c r="X425" s="13"/>
      <c r="Y425" s="13"/>
      <c r="Z425" s="13"/>
      <c r="AA425" s="13"/>
      <c r="AB425" s="13"/>
      <c r="AC425" s="13"/>
      <c r="AD425" s="13"/>
      <c r="AE425" s="13"/>
      <c r="AT425" s="243" t="s">
        <v>135</v>
      </c>
      <c r="AU425" s="243" t="s">
        <v>79</v>
      </c>
      <c r="AV425" s="13" t="s">
        <v>79</v>
      </c>
      <c r="AW425" s="13" t="s">
        <v>31</v>
      </c>
      <c r="AX425" s="13" t="s">
        <v>77</v>
      </c>
      <c r="AY425" s="243" t="s">
        <v>111</v>
      </c>
    </row>
    <row r="426" s="2" customFormat="1" ht="13.8" customHeight="1">
      <c r="A426" s="38"/>
      <c r="B426" s="39"/>
      <c r="C426" s="204" t="s">
        <v>620</v>
      </c>
      <c r="D426" s="204" t="s">
        <v>114</v>
      </c>
      <c r="E426" s="205" t="s">
        <v>621</v>
      </c>
      <c r="F426" s="206" t="s">
        <v>622</v>
      </c>
      <c r="G426" s="207" t="s">
        <v>132</v>
      </c>
      <c r="H426" s="208">
        <v>50.990000000000002</v>
      </c>
      <c r="I426" s="209"/>
      <c r="J426" s="210">
        <f>ROUND(I426*H426,2)</f>
        <v>0</v>
      </c>
      <c r="K426" s="206" t="s">
        <v>118</v>
      </c>
      <c r="L426" s="44"/>
      <c r="M426" s="211" t="s">
        <v>19</v>
      </c>
      <c r="N426" s="212" t="s">
        <v>40</v>
      </c>
      <c r="O426" s="84"/>
      <c r="P426" s="213">
        <f>O426*H426</f>
        <v>0</v>
      </c>
      <c r="Q426" s="213">
        <v>0</v>
      </c>
      <c r="R426" s="213">
        <f>Q426*H426</f>
        <v>0</v>
      </c>
      <c r="S426" s="213">
        <v>0</v>
      </c>
      <c r="T426" s="214">
        <f>S426*H426</f>
        <v>0</v>
      </c>
      <c r="U426" s="38"/>
      <c r="V426" s="38"/>
      <c r="W426" s="38"/>
      <c r="X426" s="38"/>
      <c r="Y426" s="38"/>
      <c r="Z426" s="38"/>
      <c r="AA426" s="38"/>
      <c r="AB426" s="38"/>
      <c r="AC426" s="38"/>
      <c r="AD426" s="38"/>
      <c r="AE426" s="38"/>
      <c r="AR426" s="215" t="s">
        <v>119</v>
      </c>
      <c r="AT426" s="215" t="s">
        <v>114</v>
      </c>
      <c r="AU426" s="215" t="s">
        <v>79</v>
      </c>
      <c r="AY426" s="17" t="s">
        <v>111</v>
      </c>
      <c r="BE426" s="216">
        <f>IF(N426="základní",J426,0)</f>
        <v>0</v>
      </c>
      <c r="BF426" s="216">
        <f>IF(N426="snížená",J426,0)</f>
        <v>0</v>
      </c>
      <c r="BG426" s="216">
        <f>IF(N426="zákl. přenesená",J426,0)</f>
        <v>0</v>
      </c>
      <c r="BH426" s="216">
        <f>IF(N426="sníž. přenesená",J426,0)</f>
        <v>0</v>
      </c>
      <c r="BI426" s="216">
        <f>IF(N426="nulová",J426,0)</f>
        <v>0</v>
      </c>
      <c r="BJ426" s="17" t="s">
        <v>77</v>
      </c>
      <c r="BK426" s="216">
        <f>ROUND(I426*H426,2)</f>
        <v>0</v>
      </c>
      <c r="BL426" s="17" t="s">
        <v>119</v>
      </c>
      <c r="BM426" s="215" t="s">
        <v>623</v>
      </c>
    </row>
    <row r="427" s="2" customFormat="1">
      <c r="A427" s="38"/>
      <c r="B427" s="39"/>
      <c r="C427" s="40"/>
      <c r="D427" s="217" t="s">
        <v>121</v>
      </c>
      <c r="E427" s="40"/>
      <c r="F427" s="218" t="s">
        <v>622</v>
      </c>
      <c r="G427" s="40"/>
      <c r="H427" s="40"/>
      <c r="I427" s="219"/>
      <c r="J427" s="40"/>
      <c r="K427" s="40"/>
      <c r="L427" s="44"/>
      <c r="M427" s="220"/>
      <c r="N427" s="221"/>
      <c r="O427" s="84"/>
      <c r="P427" s="84"/>
      <c r="Q427" s="84"/>
      <c r="R427" s="84"/>
      <c r="S427" s="84"/>
      <c r="T427" s="85"/>
      <c r="U427" s="38"/>
      <c r="V427" s="38"/>
      <c r="W427" s="38"/>
      <c r="X427" s="38"/>
      <c r="Y427" s="38"/>
      <c r="Z427" s="38"/>
      <c r="AA427" s="38"/>
      <c r="AB427" s="38"/>
      <c r="AC427" s="38"/>
      <c r="AD427" s="38"/>
      <c r="AE427" s="38"/>
      <c r="AT427" s="17" t="s">
        <v>121</v>
      </c>
      <c r="AU427" s="17" t="s">
        <v>79</v>
      </c>
    </row>
    <row r="428" s="13" customFormat="1">
      <c r="A428" s="13"/>
      <c r="B428" s="233"/>
      <c r="C428" s="234"/>
      <c r="D428" s="217" t="s">
        <v>135</v>
      </c>
      <c r="E428" s="235" t="s">
        <v>19</v>
      </c>
      <c r="F428" s="236" t="s">
        <v>624</v>
      </c>
      <c r="G428" s="234"/>
      <c r="H428" s="237">
        <v>50.990000000000002</v>
      </c>
      <c r="I428" s="238"/>
      <c r="J428" s="234"/>
      <c r="K428" s="234"/>
      <c r="L428" s="239"/>
      <c r="M428" s="240"/>
      <c r="N428" s="241"/>
      <c r="O428" s="241"/>
      <c r="P428" s="241"/>
      <c r="Q428" s="241"/>
      <c r="R428" s="241"/>
      <c r="S428" s="241"/>
      <c r="T428" s="242"/>
      <c r="U428" s="13"/>
      <c r="V428" s="13"/>
      <c r="W428" s="13"/>
      <c r="X428" s="13"/>
      <c r="Y428" s="13"/>
      <c r="Z428" s="13"/>
      <c r="AA428" s="13"/>
      <c r="AB428" s="13"/>
      <c r="AC428" s="13"/>
      <c r="AD428" s="13"/>
      <c r="AE428" s="13"/>
      <c r="AT428" s="243" t="s">
        <v>135</v>
      </c>
      <c r="AU428" s="243" t="s">
        <v>79</v>
      </c>
      <c r="AV428" s="13" t="s">
        <v>79</v>
      </c>
      <c r="AW428" s="13" t="s">
        <v>31</v>
      </c>
      <c r="AX428" s="13" t="s">
        <v>77</v>
      </c>
      <c r="AY428" s="243" t="s">
        <v>111</v>
      </c>
    </row>
    <row r="429" s="2" customFormat="1" ht="13.8" customHeight="1">
      <c r="A429" s="38"/>
      <c r="B429" s="39"/>
      <c r="C429" s="204" t="s">
        <v>625</v>
      </c>
      <c r="D429" s="204" t="s">
        <v>114</v>
      </c>
      <c r="E429" s="205" t="s">
        <v>626</v>
      </c>
      <c r="F429" s="206" t="s">
        <v>627</v>
      </c>
      <c r="G429" s="207" t="s">
        <v>628</v>
      </c>
      <c r="H429" s="208">
        <v>1</v>
      </c>
      <c r="I429" s="209"/>
      <c r="J429" s="210">
        <f>ROUND(I429*H429,2)</f>
        <v>0</v>
      </c>
      <c r="K429" s="206" t="s">
        <v>118</v>
      </c>
      <c r="L429" s="44"/>
      <c r="M429" s="211" t="s">
        <v>19</v>
      </c>
      <c r="N429" s="212" t="s">
        <v>40</v>
      </c>
      <c r="O429" s="84"/>
      <c r="P429" s="213">
        <f>O429*H429</f>
        <v>0</v>
      </c>
      <c r="Q429" s="213">
        <v>0</v>
      </c>
      <c r="R429" s="213">
        <f>Q429*H429</f>
        <v>0</v>
      </c>
      <c r="S429" s="213">
        <v>0</v>
      </c>
      <c r="T429" s="214">
        <f>S429*H429</f>
        <v>0</v>
      </c>
      <c r="U429" s="38"/>
      <c r="V429" s="38"/>
      <c r="W429" s="38"/>
      <c r="X429" s="38"/>
      <c r="Y429" s="38"/>
      <c r="Z429" s="38"/>
      <c r="AA429" s="38"/>
      <c r="AB429" s="38"/>
      <c r="AC429" s="38"/>
      <c r="AD429" s="38"/>
      <c r="AE429" s="38"/>
      <c r="AR429" s="215" t="s">
        <v>119</v>
      </c>
      <c r="AT429" s="215" t="s">
        <v>114</v>
      </c>
      <c r="AU429" s="215" t="s">
        <v>79</v>
      </c>
      <c r="AY429" s="17" t="s">
        <v>111</v>
      </c>
      <c r="BE429" s="216">
        <f>IF(N429="základní",J429,0)</f>
        <v>0</v>
      </c>
      <c r="BF429" s="216">
        <f>IF(N429="snížená",J429,0)</f>
        <v>0</v>
      </c>
      <c r="BG429" s="216">
        <f>IF(N429="zákl. přenesená",J429,0)</f>
        <v>0</v>
      </c>
      <c r="BH429" s="216">
        <f>IF(N429="sníž. přenesená",J429,0)</f>
        <v>0</v>
      </c>
      <c r="BI429" s="216">
        <f>IF(N429="nulová",J429,0)</f>
        <v>0</v>
      </c>
      <c r="BJ429" s="17" t="s">
        <v>77</v>
      </c>
      <c r="BK429" s="216">
        <f>ROUND(I429*H429,2)</f>
        <v>0</v>
      </c>
      <c r="BL429" s="17" t="s">
        <v>119</v>
      </c>
      <c r="BM429" s="215" t="s">
        <v>629</v>
      </c>
    </row>
    <row r="430" s="2" customFormat="1">
      <c r="A430" s="38"/>
      <c r="B430" s="39"/>
      <c r="C430" s="40"/>
      <c r="D430" s="217" t="s">
        <v>121</v>
      </c>
      <c r="E430" s="40"/>
      <c r="F430" s="218" t="s">
        <v>627</v>
      </c>
      <c r="G430" s="40"/>
      <c r="H430" s="40"/>
      <c r="I430" s="219"/>
      <c r="J430" s="40"/>
      <c r="K430" s="40"/>
      <c r="L430" s="44"/>
      <c r="M430" s="220"/>
      <c r="N430" s="221"/>
      <c r="O430" s="84"/>
      <c r="P430" s="84"/>
      <c r="Q430" s="84"/>
      <c r="R430" s="84"/>
      <c r="S430" s="84"/>
      <c r="T430" s="85"/>
      <c r="U430" s="38"/>
      <c r="V430" s="38"/>
      <c r="W430" s="38"/>
      <c r="X430" s="38"/>
      <c r="Y430" s="38"/>
      <c r="Z430" s="38"/>
      <c r="AA430" s="38"/>
      <c r="AB430" s="38"/>
      <c r="AC430" s="38"/>
      <c r="AD430" s="38"/>
      <c r="AE430" s="38"/>
      <c r="AT430" s="17" t="s">
        <v>121</v>
      </c>
      <c r="AU430" s="17" t="s">
        <v>79</v>
      </c>
    </row>
    <row r="431" s="12" customFormat="1" ht="25.92" customHeight="1">
      <c r="A431" s="12"/>
      <c r="B431" s="188"/>
      <c r="C431" s="189"/>
      <c r="D431" s="190" t="s">
        <v>68</v>
      </c>
      <c r="E431" s="191" t="s">
        <v>630</v>
      </c>
      <c r="F431" s="191" t="s">
        <v>631</v>
      </c>
      <c r="G431" s="189"/>
      <c r="H431" s="189"/>
      <c r="I431" s="192"/>
      <c r="J431" s="193">
        <f>BK431</f>
        <v>0</v>
      </c>
      <c r="K431" s="189"/>
      <c r="L431" s="194"/>
      <c r="M431" s="195"/>
      <c r="N431" s="196"/>
      <c r="O431" s="196"/>
      <c r="P431" s="197">
        <f>SUM(P432:P519)</f>
        <v>0</v>
      </c>
      <c r="Q431" s="196"/>
      <c r="R431" s="197">
        <f>SUM(R432:R519)</f>
        <v>0</v>
      </c>
      <c r="S431" s="196"/>
      <c r="T431" s="198">
        <f>SUM(T432:T519)</f>
        <v>0</v>
      </c>
      <c r="U431" s="12"/>
      <c r="V431" s="12"/>
      <c r="W431" s="12"/>
      <c r="X431" s="12"/>
      <c r="Y431" s="12"/>
      <c r="Z431" s="12"/>
      <c r="AA431" s="12"/>
      <c r="AB431" s="12"/>
      <c r="AC431" s="12"/>
      <c r="AD431" s="12"/>
      <c r="AE431" s="12"/>
      <c r="AR431" s="199" t="s">
        <v>119</v>
      </c>
      <c r="AT431" s="200" t="s">
        <v>68</v>
      </c>
      <c r="AU431" s="200" t="s">
        <v>69</v>
      </c>
      <c r="AY431" s="199" t="s">
        <v>111</v>
      </c>
      <c r="BK431" s="201">
        <f>SUM(BK432:BK519)</f>
        <v>0</v>
      </c>
    </row>
    <row r="432" s="2" customFormat="1" ht="22.2" customHeight="1">
      <c r="A432" s="38"/>
      <c r="B432" s="39"/>
      <c r="C432" s="204" t="s">
        <v>632</v>
      </c>
      <c r="D432" s="204" t="s">
        <v>114</v>
      </c>
      <c r="E432" s="205" t="s">
        <v>633</v>
      </c>
      <c r="F432" s="206" t="s">
        <v>634</v>
      </c>
      <c r="G432" s="207" t="s">
        <v>179</v>
      </c>
      <c r="H432" s="208">
        <v>1</v>
      </c>
      <c r="I432" s="209"/>
      <c r="J432" s="210">
        <f>ROUND(I432*H432,2)</f>
        <v>0</v>
      </c>
      <c r="K432" s="206" t="s">
        <v>118</v>
      </c>
      <c r="L432" s="44"/>
      <c r="M432" s="211" t="s">
        <v>19</v>
      </c>
      <c r="N432" s="212" t="s">
        <v>40</v>
      </c>
      <c r="O432" s="84"/>
      <c r="P432" s="213">
        <f>O432*H432</f>
        <v>0</v>
      </c>
      <c r="Q432" s="213">
        <v>0</v>
      </c>
      <c r="R432" s="213">
        <f>Q432*H432</f>
        <v>0</v>
      </c>
      <c r="S432" s="213">
        <v>0</v>
      </c>
      <c r="T432" s="214">
        <f>S432*H432</f>
        <v>0</v>
      </c>
      <c r="U432" s="38"/>
      <c r="V432" s="38"/>
      <c r="W432" s="38"/>
      <c r="X432" s="38"/>
      <c r="Y432" s="38"/>
      <c r="Z432" s="38"/>
      <c r="AA432" s="38"/>
      <c r="AB432" s="38"/>
      <c r="AC432" s="38"/>
      <c r="AD432" s="38"/>
      <c r="AE432" s="38"/>
      <c r="AR432" s="215" t="s">
        <v>635</v>
      </c>
      <c r="AT432" s="215" t="s">
        <v>114</v>
      </c>
      <c r="AU432" s="215" t="s">
        <v>77</v>
      </c>
      <c r="AY432" s="17" t="s">
        <v>111</v>
      </c>
      <c r="BE432" s="216">
        <f>IF(N432="základní",J432,0)</f>
        <v>0</v>
      </c>
      <c r="BF432" s="216">
        <f>IF(N432="snížená",J432,0)</f>
        <v>0</v>
      </c>
      <c r="BG432" s="216">
        <f>IF(N432="zákl. přenesená",J432,0)</f>
        <v>0</v>
      </c>
      <c r="BH432" s="216">
        <f>IF(N432="sníž. přenesená",J432,0)</f>
        <v>0</v>
      </c>
      <c r="BI432" s="216">
        <f>IF(N432="nulová",J432,0)</f>
        <v>0</v>
      </c>
      <c r="BJ432" s="17" t="s">
        <v>77</v>
      </c>
      <c r="BK432" s="216">
        <f>ROUND(I432*H432,2)</f>
        <v>0</v>
      </c>
      <c r="BL432" s="17" t="s">
        <v>635</v>
      </c>
      <c r="BM432" s="215" t="s">
        <v>636</v>
      </c>
    </row>
    <row r="433" s="2" customFormat="1">
      <c r="A433" s="38"/>
      <c r="B433" s="39"/>
      <c r="C433" s="40"/>
      <c r="D433" s="217" t="s">
        <v>121</v>
      </c>
      <c r="E433" s="40"/>
      <c r="F433" s="218" t="s">
        <v>634</v>
      </c>
      <c r="G433" s="40"/>
      <c r="H433" s="40"/>
      <c r="I433" s="219"/>
      <c r="J433" s="40"/>
      <c r="K433" s="40"/>
      <c r="L433" s="44"/>
      <c r="M433" s="220"/>
      <c r="N433" s="221"/>
      <c r="O433" s="84"/>
      <c r="P433" s="84"/>
      <c r="Q433" s="84"/>
      <c r="R433" s="84"/>
      <c r="S433" s="84"/>
      <c r="T433" s="85"/>
      <c r="U433" s="38"/>
      <c r="V433" s="38"/>
      <c r="W433" s="38"/>
      <c r="X433" s="38"/>
      <c r="Y433" s="38"/>
      <c r="Z433" s="38"/>
      <c r="AA433" s="38"/>
      <c r="AB433" s="38"/>
      <c r="AC433" s="38"/>
      <c r="AD433" s="38"/>
      <c r="AE433" s="38"/>
      <c r="AT433" s="17" t="s">
        <v>121</v>
      </c>
      <c r="AU433" s="17" t="s">
        <v>77</v>
      </c>
    </row>
    <row r="434" s="2" customFormat="1" ht="22.2" customHeight="1">
      <c r="A434" s="38"/>
      <c r="B434" s="39"/>
      <c r="C434" s="204" t="s">
        <v>637</v>
      </c>
      <c r="D434" s="204" t="s">
        <v>114</v>
      </c>
      <c r="E434" s="205" t="s">
        <v>638</v>
      </c>
      <c r="F434" s="206" t="s">
        <v>639</v>
      </c>
      <c r="G434" s="207" t="s">
        <v>179</v>
      </c>
      <c r="H434" s="208">
        <v>1</v>
      </c>
      <c r="I434" s="209"/>
      <c r="J434" s="210">
        <f>ROUND(I434*H434,2)</f>
        <v>0</v>
      </c>
      <c r="K434" s="206" t="s">
        <v>118</v>
      </c>
      <c r="L434" s="44"/>
      <c r="M434" s="211" t="s">
        <v>19</v>
      </c>
      <c r="N434" s="212" t="s">
        <v>40</v>
      </c>
      <c r="O434" s="84"/>
      <c r="P434" s="213">
        <f>O434*H434</f>
        <v>0</v>
      </c>
      <c r="Q434" s="213">
        <v>0</v>
      </c>
      <c r="R434" s="213">
        <f>Q434*H434</f>
        <v>0</v>
      </c>
      <c r="S434" s="213">
        <v>0</v>
      </c>
      <c r="T434" s="214">
        <f>S434*H434</f>
        <v>0</v>
      </c>
      <c r="U434" s="38"/>
      <c r="V434" s="38"/>
      <c r="W434" s="38"/>
      <c r="X434" s="38"/>
      <c r="Y434" s="38"/>
      <c r="Z434" s="38"/>
      <c r="AA434" s="38"/>
      <c r="AB434" s="38"/>
      <c r="AC434" s="38"/>
      <c r="AD434" s="38"/>
      <c r="AE434" s="38"/>
      <c r="AR434" s="215" t="s">
        <v>635</v>
      </c>
      <c r="AT434" s="215" t="s">
        <v>114</v>
      </c>
      <c r="AU434" s="215" t="s">
        <v>77</v>
      </c>
      <c r="AY434" s="17" t="s">
        <v>111</v>
      </c>
      <c r="BE434" s="216">
        <f>IF(N434="základní",J434,0)</f>
        <v>0</v>
      </c>
      <c r="BF434" s="216">
        <f>IF(N434="snížená",J434,0)</f>
        <v>0</v>
      </c>
      <c r="BG434" s="216">
        <f>IF(N434="zákl. přenesená",J434,0)</f>
        <v>0</v>
      </c>
      <c r="BH434" s="216">
        <f>IF(N434="sníž. přenesená",J434,0)</f>
        <v>0</v>
      </c>
      <c r="BI434" s="216">
        <f>IF(N434="nulová",J434,0)</f>
        <v>0</v>
      </c>
      <c r="BJ434" s="17" t="s">
        <v>77</v>
      </c>
      <c r="BK434" s="216">
        <f>ROUND(I434*H434,2)</f>
        <v>0</v>
      </c>
      <c r="BL434" s="17" t="s">
        <v>635</v>
      </c>
      <c r="BM434" s="215" t="s">
        <v>640</v>
      </c>
    </row>
    <row r="435" s="2" customFormat="1">
      <c r="A435" s="38"/>
      <c r="B435" s="39"/>
      <c r="C435" s="40"/>
      <c r="D435" s="217" t="s">
        <v>121</v>
      </c>
      <c r="E435" s="40"/>
      <c r="F435" s="218" t="s">
        <v>639</v>
      </c>
      <c r="G435" s="40"/>
      <c r="H435" s="40"/>
      <c r="I435" s="219"/>
      <c r="J435" s="40"/>
      <c r="K435" s="40"/>
      <c r="L435" s="44"/>
      <c r="M435" s="220"/>
      <c r="N435" s="221"/>
      <c r="O435" s="84"/>
      <c r="P435" s="84"/>
      <c r="Q435" s="84"/>
      <c r="R435" s="84"/>
      <c r="S435" s="84"/>
      <c r="T435" s="85"/>
      <c r="U435" s="38"/>
      <c r="V435" s="38"/>
      <c r="W435" s="38"/>
      <c r="X435" s="38"/>
      <c r="Y435" s="38"/>
      <c r="Z435" s="38"/>
      <c r="AA435" s="38"/>
      <c r="AB435" s="38"/>
      <c r="AC435" s="38"/>
      <c r="AD435" s="38"/>
      <c r="AE435" s="38"/>
      <c r="AT435" s="17" t="s">
        <v>121</v>
      </c>
      <c r="AU435" s="17" t="s">
        <v>77</v>
      </c>
    </row>
    <row r="436" s="2" customFormat="1" ht="45" customHeight="1">
      <c r="A436" s="38"/>
      <c r="B436" s="39"/>
      <c r="C436" s="204" t="s">
        <v>641</v>
      </c>
      <c r="D436" s="204" t="s">
        <v>114</v>
      </c>
      <c r="E436" s="205" t="s">
        <v>642</v>
      </c>
      <c r="F436" s="206" t="s">
        <v>643</v>
      </c>
      <c r="G436" s="207" t="s">
        <v>179</v>
      </c>
      <c r="H436" s="208">
        <v>1</v>
      </c>
      <c r="I436" s="209"/>
      <c r="J436" s="210">
        <f>ROUND(I436*H436,2)</f>
        <v>0</v>
      </c>
      <c r="K436" s="206" t="s">
        <v>118</v>
      </c>
      <c r="L436" s="44"/>
      <c r="M436" s="211" t="s">
        <v>19</v>
      </c>
      <c r="N436" s="212" t="s">
        <v>40</v>
      </c>
      <c r="O436" s="84"/>
      <c r="P436" s="213">
        <f>O436*H436</f>
        <v>0</v>
      </c>
      <c r="Q436" s="213">
        <v>0</v>
      </c>
      <c r="R436" s="213">
        <f>Q436*H436</f>
        <v>0</v>
      </c>
      <c r="S436" s="213">
        <v>0</v>
      </c>
      <c r="T436" s="214">
        <f>S436*H436</f>
        <v>0</v>
      </c>
      <c r="U436" s="38"/>
      <c r="V436" s="38"/>
      <c r="W436" s="38"/>
      <c r="X436" s="38"/>
      <c r="Y436" s="38"/>
      <c r="Z436" s="38"/>
      <c r="AA436" s="38"/>
      <c r="AB436" s="38"/>
      <c r="AC436" s="38"/>
      <c r="AD436" s="38"/>
      <c r="AE436" s="38"/>
      <c r="AR436" s="215" t="s">
        <v>635</v>
      </c>
      <c r="AT436" s="215" t="s">
        <v>114</v>
      </c>
      <c r="AU436" s="215" t="s">
        <v>77</v>
      </c>
      <c r="AY436" s="17" t="s">
        <v>111</v>
      </c>
      <c r="BE436" s="216">
        <f>IF(N436="základní",J436,0)</f>
        <v>0</v>
      </c>
      <c r="BF436" s="216">
        <f>IF(N436="snížená",J436,0)</f>
        <v>0</v>
      </c>
      <c r="BG436" s="216">
        <f>IF(N436="zákl. přenesená",J436,0)</f>
        <v>0</v>
      </c>
      <c r="BH436" s="216">
        <f>IF(N436="sníž. přenesená",J436,0)</f>
        <v>0</v>
      </c>
      <c r="BI436" s="216">
        <f>IF(N436="nulová",J436,0)</f>
        <v>0</v>
      </c>
      <c r="BJ436" s="17" t="s">
        <v>77</v>
      </c>
      <c r="BK436" s="216">
        <f>ROUND(I436*H436,2)</f>
        <v>0</v>
      </c>
      <c r="BL436" s="17" t="s">
        <v>635</v>
      </c>
      <c r="BM436" s="215" t="s">
        <v>644</v>
      </c>
    </row>
    <row r="437" s="2" customFormat="1">
      <c r="A437" s="38"/>
      <c r="B437" s="39"/>
      <c r="C437" s="40"/>
      <c r="D437" s="217" t="s">
        <v>121</v>
      </c>
      <c r="E437" s="40"/>
      <c r="F437" s="218" t="s">
        <v>643</v>
      </c>
      <c r="G437" s="40"/>
      <c r="H437" s="40"/>
      <c r="I437" s="219"/>
      <c r="J437" s="40"/>
      <c r="K437" s="40"/>
      <c r="L437" s="44"/>
      <c r="M437" s="220"/>
      <c r="N437" s="221"/>
      <c r="O437" s="84"/>
      <c r="P437" s="84"/>
      <c r="Q437" s="84"/>
      <c r="R437" s="84"/>
      <c r="S437" s="84"/>
      <c r="T437" s="85"/>
      <c r="U437" s="38"/>
      <c r="V437" s="38"/>
      <c r="W437" s="38"/>
      <c r="X437" s="38"/>
      <c r="Y437" s="38"/>
      <c r="Z437" s="38"/>
      <c r="AA437" s="38"/>
      <c r="AB437" s="38"/>
      <c r="AC437" s="38"/>
      <c r="AD437" s="38"/>
      <c r="AE437" s="38"/>
      <c r="AT437" s="17" t="s">
        <v>121</v>
      </c>
      <c r="AU437" s="17" t="s">
        <v>77</v>
      </c>
    </row>
    <row r="438" s="2" customFormat="1">
      <c r="A438" s="38"/>
      <c r="B438" s="39"/>
      <c r="C438" s="40"/>
      <c r="D438" s="217" t="s">
        <v>122</v>
      </c>
      <c r="E438" s="40"/>
      <c r="F438" s="222" t="s">
        <v>645</v>
      </c>
      <c r="G438" s="40"/>
      <c r="H438" s="40"/>
      <c r="I438" s="219"/>
      <c r="J438" s="40"/>
      <c r="K438" s="40"/>
      <c r="L438" s="44"/>
      <c r="M438" s="220"/>
      <c r="N438" s="221"/>
      <c r="O438" s="84"/>
      <c r="P438" s="84"/>
      <c r="Q438" s="84"/>
      <c r="R438" s="84"/>
      <c r="S438" s="84"/>
      <c r="T438" s="85"/>
      <c r="U438" s="38"/>
      <c r="V438" s="38"/>
      <c r="W438" s="38"/>
      <c r="X438" s="38"/>
      <c r="Y438" s="38"/>
      <c r="Z438" s="38"/>
      <c r="AA438" s="38"/>
      <c r="AB438" s="38"/>
      <c r="AC438" s="38"/>
      <c r="AD438" s="38"/>
      <c r="AE438" s="38"/>
      <c r="AT438" s="17" t="s">
        <v>122</v>
      </c>
      <c r="AU438" s="17" t="s">
        <v>77</v>
      </c>
    </row>
    <row r="439" s="2" customFormat="1" ht="45" customHeight="1">
      <c r="A439" s="38"/>
      <c r="B439" s="39"/>
      <c r="C439" s="204" t="s">
        <v>646</v>
      </c>
      <c r="D439" s="204" t="s">
        <v>114</v>
      </c>
      <c r="E439" s="205" t="s">
        <v>647</v>
      </c>
      <c r="F439" s="206" t="s">
        <v>648</v>
      </c>
      <c r="G439" s="207" t="s">
        <v>132</v>
      </c>
      <c r="H439" s="208">
        <v>1.8180000000000001</v>
      </c>
      <c r="I439" s="209"/>
      <c r="J439" s="210">
        <f>ROUND(I439*H439,2)</f>
        <v>0</v>
      </c>
      <c r="K439" s="206" t="s">
        <v>118</v>
      </c>
      <c r="L439" s="44"/>
      <c r="M439" s="211" t="s">
        <v>19</v>
      </c>
      <c r="N439" s="212" t="s">
        <v>40</v>
      </c>
      <c r="O439" s="84"/>
      <c r="P439" s="213">
        <f>O439*H439</f>
        <v>0</v>
      </c>
      <c r="Q439" s="213">
        <v>0</v>
      </c>
      <c r="R439" s="213">
        <f>Q439*H439</f>
        <v>0</v>
      </c>
      <c r="S439" s="213">
        <v>0</v>
      </c>
      <c r="T439" s="214">
        <f>S439*H439</f>
        <v>0</v>
      </c>
      <c r="U439" s="38"/>
      <c r="V439" s="38"/>
      <c r="W439" s="38"/>
      <c r="X439" s="38"/>
      <c r="Y439" s="38"/>
      <c r="Z439" s="38"/>
      <c r="AA439" s="38"/>
      <c r="AB439" s="38"/>
      <c r="AC439" s="38"/>
      <c r="AD439" s="38"/>
      <c r="AE439" s="38"/>
      <c r="AR439" s="215" t="s">
        <v>635</v>
      </c>
      <c r="AT439" s="215" t="s">
        <v>114</v>
      </c>
      <c r="AU439" s="215" t="s">
        <v>77</v>
      </c>
      <c r="AY439" s="17" t="s">
        <v>111</v>
      </c>
      <c r="BE439" s="216">
        <f>IF(N439="základní",J439,0)</f>
        <v>0</v>
      </c>
      <c r="BF439" s="216">
        <f>IF(N439="snížená",J439,0)</f>
        <v>0</v>
      </c>
      <c r="BG439" s="216">
        <f>IF(N439="zákl. přenesená",J439,0)</f>
        <v>0</v>
      </c>
      <c r="BH439" s="216">
        <f>IF(N439="sníž. přenesená",J439,0)</f>
        <v>0</v>
      </c>
      <c r="BI439" s="216">
        <f>IF(N439="nulová",J439,0)</f>
        <v>0</v>
      </c>
      <c r="BJ439" s="17" t="s">
        <v>77</v>
      </c>
      <c r="BK439" s="216">
        <f>ROUND(I439*H439,2)</f>
        <v>0</v>
      </c>
      <c r="BL439" s="17" t="s">
        <v>635</v>
      </c>
      <c r="BM439" s="215" t="s">
        <v>649</v>
      </c>
    </row>
    <row r="440" s="2" customFormat="1">
      <c r="A440" s="38"/>
      <c r="B440" s="39"/>
      <c r="C440" s="40"/>
      <c r="D440" s="217" t="s">
        <v>121</v>
      </c>
      <c r="E440" s="40"/>
      <c r="F440" s="218" t="s">
        <v>648</v>
      </c>
      <c r="G440" s="40"/>
      <c r="H440" s="40"/>
      <c r="I440" s="219"/>
      <c r="J440" s="40"/>
      <c r="K440" s="40"/>
      <c r="L440" s="44"/>
      <c r="M440" s="220"/>
      <c r="N440" s="221"/>
      <c r="O440" s="84"/>
      <c r="P440" s="84"/>
      <c r="Q440" s="84"/>
      <c r="R440" s="84"/>
      <c r="S440" s="84"/>
      <c r="T440" s="85"/>
      <c r="U440" s="38"/>
      <c r="V440" s="38"/>
      <c r="W440" s="38"/>
      <c r="X440" s="38"/>
      <c r="Y440" s="38"/>
      <c r="Z440" s="38"/>
      <c r="AA440" s="38"/>
      <c r="AB440" s="38"/>
      <c r="AC440" s="38"/>
      <c r="AD440" s="38"/>
      <c r="AE440" s="38"/>
      <c r="AT440" s="17" t="s">
        <v>121</v>
      </c>
      <c r="AU440" s="17" t="s">
        <v>77</v>
      </c>
    </row>
    <row r="441" s="2" customFormat="1">
      <c r="A441" s="38"/>
      <c r="B441" s="39"/>
      <c r="C441" s="40"/>
      <c r="D441" s="217" t="s">
        <v>122</v>
      </c>
      <c r="E441" s="40"/>
      <c r="F441" s="222" t="s">
        <v>650</v>
      </c>
      <c r="G441" s="40"/>
      <c r="H441" s="40"/>
      <c r="I441" s="219"/>
      <c r="J441" s="40"/>
      <c r="K441" s="40"/>
      <c r="L441" s="44"/>
      <c r="M441" s="220"/>
      <c r="N441" s="221"/>
      <c r="O441" s="84"/>
      <c r="P441" s="84"/>
      <c r="Q441" s="84"/>
      <c r="R441" s="84"/>
      <c r="S441" s="84"/>
      <c r="T441" s="85"/>
      <c r="U441" s="38"/>
      <c r="V441" s="38"/>
      <c r="W441" s="38"/>
      <c r="X441" s="38"/>
      <c r="Y441" s="38"/>
      <c r="Z441" s="38"/>
      <c r="AA441" s="38"/>
      <c r="AB441" s="38"/>
      <c r="AC441" s="38"/>
      <c r="AD441" s="38"/>
      <c r="AE441" s="38"/>
      <c r="AT441" s="17" t="s">
        <v>122</v>
      </c>
      <c r="AU441" s="17" t="s">
        <v>77</v>
      </c>
    </row>
    <row r="442" s="2" customFormat="1" ht="45" customHeight="1">
      <c r="A442" s="38"/>
      <c r="B442" s="39"/>
      <c r="C442" s="204" t="s">
        <v>651</v>
      </c>
      <c r="D442" s="204" t="s">
        <v>114</v>
      </c>
      <c r="E442" s="205" t="s">
        <v>652</v>
      </c>
      <c r="F442" s="206" t="s">
        <v>653</v>
      </c>
      <c r="G442" s="207" t="s">
        <v>132</v>
      </c>
      <c r="H442" s="208">
        <v>4796.3720000000003</v>
      </c>
      <c r="I442" s="209"/>
      <c r="J442" s="210">
        <f>ROUND(I442*H442,2)</f>
        <v>0</v>
      </c>
      <c r="K442" s="206" t="s">
        <v>118</v>
      </c>
      <c r="L442" s="44"/>
      <c r="M442" s="211" t="s">
        <v>19</v>
      </c>
      <c r="N442" s="212" t="s">
        <v>40</v>
      </c>
      <c r="O442" s="84"/>
      <c r="P442" s="213">
        <f>O442*H442</f>
        <v>0</v>
      </c>
      <c r="Q442" s="213">
        <v>0</v>
      </c>
      <c r="R442" s="213">
        <f>Q442*H442</f>
        <v>0</v>
      </c>
      <c r="S442" s="213">
        <v>0</v>
      </c>
      <c r="T442" s="214">
        <f>S442*H442</f>
        <v>0</v>
      </c>
      <c r="U442" s="38"/>
      <c r="V442" s="38"/>
      <c r="W442" s="38"/>
      <c r="X442" s="38"/>
      <c r="Y442" s="38"/>
      <c r="Z442" s="38"/>
      <c r="AA442" s="38"/>
      <c r="AB442" s="38"/>
      <c r="AC442" s="38"/>
      <c r="AD442" s="38"/>
      <c r="AE442" s="38"/>
      <c r="AR442" s="215" t="s">
        <v>635</v>
      </c>
      <c r="AT442" s="215" t="s">
        <v>114</v>
      </c>
      <c r="AU442" s="215" t="s">
        <v>77</v>
      </c>
      <c r="AY442" s="17" t="s">
        <v>111</v>
      </c>
      <c r="BE442" s="216">
        <f>IF(N442="základní",J442,0)</f>
        <v>0</v>
      </c>
      <c r="BF442" s="216">
        <f>IF(N442="snížená",J442,0)</f>
        <v>0</v>
      </c>
      <c r="BG442" s="216">
        <f>IF(N442="zákl. přenesená",J442,0)</f>
        <v>0</v>
      </c>
      <c r="BH442" s="216">
        <f>IF(N442="sníž. přenesená",J442,0)</f>
        <v>0</v>
      </c>
      <c r="BI442" s="216">
        <f>IF(N442="nulová",J442,0)</f>
        <v>0</v>
      </c>
      <c r="BJ442" s="17" t="s">
        <v>77</v>
      </c>
      <c r="BK442" s="216">
        <f>ROUND(I442*H442,2)</f>
        <v>0</v>
      </c>
      <c r="BL442" s="17" t="s">
        <v>635</v>
      </c>
      <c r="BM442" s="215" t="s">
        <v>654</v>
      </c>
    </row>
    <row r="443" s="2" customFormat="1">
      <c r="A443" s="38"/>
      <c r="B443" s="39"/>
      <c r="C443" s="40"/>
      <c r="D443" s="217" t="s">
        <v>121</v>
      </c>
      <c r="E443" s="40"/>
      <c r="F443" s="218" t="s">
        <v>653</v>
      </c>
      <c r="G443" s="40"/>
      <c r="H443" s="40"/>
      <c r="I443" s="219"/>
      <c r="J443" s="40"/>
      <c r="K443" s="40"/>
      <c r="L443" s="44"/>
      <c r="M443" s="220"/>
      <c r="N443" s="221"/>
      <c r="O443" s="84"/>
      <c r="P443" s="84"/>
      <c r="Q443" s="84"/>
      <c r="R443" s="84"/>
      <c r="S443" s="84"/>
      <c r="T443" s="85"/>
      <c r="U443" s="38"/>
      <c r="V443" s="38"/>
      <c r="W443" s="38"/>
      <c r="X443" s="38"/>
      <c r="Y443" s="38"/>
      <c r="Z443" s="38"/>
      <c r="AA443" s="38"/>
      <c r="AB443" s="38"/>
      <c r="AC443" s="38"/>
      <c r="AD443" s="38"/>
      <c r="AE443" s="38"/>
      <c r="AT443" s="17" t="s">
        <v>121</v>
      </c>
      <c r="AU443" s="17" t="s">
        <v>77</v>
      </c>
    </row>
    <row r="444" s="2" customFormat="1">
      <c r="A444" s="38"/>
      <c r="B444" s="39"/>
      <c r="C444" s="40"/>
      <c r="D444" s="217" t="s">
        <v>122</v>
      </c>
      <c r="E444" s="40"/>
      <c r="F444" s="222" t="s">
        <v>655</v>
      </c>
      <c r="G444" s="40"/>
      <c r="H444" s="40"/>
      <c r="I444" s="219"/>
      <c r="J444" s="40"/>
      <c r="K444" s="40"/>
      <c r="L444" s="44"/>
      <c r="M444" s="220"/>
      <c r="N444" s="221"/>
      <c r="O444" s="84"/>
      <c r="P444" s="84"/>
      <c r="Q444" s="84"/>
      <c r="R444" s="84"/>
      <c r="S444" s="84"/>
      <c r="T444" s="85"/>
      <c r="U444" s="38"/>
      <c r="V444" s="38"/>
      <c r="W444" s="38"/>
      <c r="X444" s="38"/>
      <c r="Y444" s="38"/>
      <c r="Z444" s="38"/>
      <c r="AA444" s="38"/>
      <c r="AB444" s="38"/>
      <c r="AC444" s="38"/>
      <c r="AD444" s="38"/>
      <c r="AE444" s="38"/>
      <c r="AT444" s="17" t="s">
        <v>122</v>
      </c>
      <c r="AU444" s="17" t="s">
        <v>77</v>
      </c>
    </row>
    <row r="445" s="13" customFormat="1">
      <c r="A445" s="13"/>
      <c r="B445" s="233"/>
      <c r="C445" s="234"/>
      <c r="D445" s="217" t="s">
        <v>135</v>
      </c>
      <c r="E445" s="235" t="s">
        <v>19</v>
      </c>
      <c r="F445" s="236" t="s">
        <v>656</v>
      </c>
      <c r="G445" s="234"/>
      <c r="H445" s="237">
        <v>3824.1880000000001</v>
      </c>
      <c r="I445" s="238"/>
      <c r="J445" s="234"/>
      <c r="K445" s="234"/>
      <c r="L445" s="239"/>
      <c r="M445" s="240"/>
      <c r="N445" s="241"/>
      <c r="O445" s="241"/>
      <c r="P445" s="241"/>
      <c r="Q445" s="241"/>
      <c r="R445" s="241"/>
      <c r="S445" s="241"/>
      <c r="T445" s="242"/>
      <c r="U445" s="13"/>
      <c r="V445" s="13"/>
      <c r="W445" s="13"/>
      <c r="X445" s="13"/>
      <c r="Y445" s="13"/>
      <c r="Z445" s="13"/>
      <c r="AA445" s="13"/>
      <c r="AB445" s="13"/>
      <c r="AC445" s="13"/>
      <c r="AD445" s="13"/>
      <c r="AE445" s="13"/>
      <c r="AT445" s="243" t="s">
        <v>135</v>
      </c>
      <c r="AU445" s="243" t="s">
        <v>77</v>
      </c>
      <c r="AV445" s="13" t="s">
        <v>79</v>
      </c>
      <c r="AW445" s="13" t="s">
        <v>31</v>
      </c>
      <c r="AX445" s="13" t="s">
        <v>69</v>
      </c>
      <c r="AY445" s="243" t="s">
        <v>111</v>
      </c>
    </row>
    <row r="446" s="13" customFormat="1">
      <c r="A446" s="13"/>
      <c r="B446" s="233"/>
      <c r="C446" s="234"/>
      <c r="D446" s="217" t="s">
        <v>135</v>
      </c>
      <c r="E446" s="235" t="s">
        <v>19</v>
      </c>
      <c r="F446" s="236" t="s">
        <v>657</v>
      </c>
      <c r="G446" s="234"/>
      <c r="H446" s="237">
        <v>213.34399999999999</v>
      </c>
      <c r="I446" s="238"/>
      <c r="J446" s="234"/>
      <c r="K446" s="234"/>
      <c r="L446" s="239"/>
      <c r="M446" s="240"/>
      <c r="N446" s="241"/>
      <c r="O446" s="241"/>
      <c r="P446" s="241"/>
      <c r="Q446" s="241"/>
      <c r="R446" s="241"/>
      <c r="S446" s="241"/>
      <c r="T446" s="242"/>
      <c r="U446" s="13"/>
      <c r="V446" s="13"/>
      <c r="W446" s="13"/>
      <c r="X446" s="13"/>
      <c r="Y446" s="13"/>
      <c r="Z446" s="13"/>
      <c r="AA446" s="13"/>
      <c r="AB446" s="13"/>
      <c r="AC446" s="13"/>
      <c r="AD446" s="13"/>
      <c r="AE446" s="13"/>
      <c r="AT446" s="243" t="s">
        <v>135</v>
      </c>
      <c r="AU446" s="243" t="s">
        <v>77</v>
      </c>
      <c r="AV446" s="13" t="s">
        <v>79</v>
      </c>
      <c r="AW446" s="13" t="s">
        <v>31</v>
      </c>
      <c r="AX446" s="13" t="s">
        <v>69</v>
      </c>
      <c r="AY446" s="243" t="s">
        <v>111</v>
      </c>
    </row>
    <row r="447" s="13" customFormat="1">
      <c r="A447" s="13"/>
      <c r="B447" s="233"/>
      <c r="C447" s="234"/>
      <c r="D447" s="217" t="s">
        <v>135</v>
      </c>
      <c r="E447" s="235" t="s">
        <v>19</v>
      </c>
      <c r="F447" s="236" t="s">
        <v>658</v>
      </c>
      <c r="G447" s="234"/>
      <c r="H447" s="237">
        <v>59.399999999999999</v>
      </c>
      <c r="I447" s="238"/>
      <c r="J447" s="234"/>
      <c r="K447" s="234"/>
      <c r="L447" s="239"/>
      <c r="M447" s="240"/>
      <c r="N447" s="241"/>
      <c r="O447" s="241"/>
      <c r="P447" s="241"/>
      <c r="Q447" s="241"/>
      <c r="R447" s="241"/>
      <c r="S447" s="241"/>
      <c r="T447" s="242"/>
      <c r="U447" s="13"/>
      <c r="V447" s="13"/>
      <c r="W447" s="13"/>
      <c r="X447" s="13"/>
      <c r="Y447" s="13"/>
      <c r="Z447" s="13"/>
      <c r="AA447" s="13"/>
      <c r="AB447" s="13"/>
      <c r="AC447" s="13"/>
      <c r="AD447" s="13"/>
      <c r="AE447" s="13"/>
      <c r="AT447" s="243" t="s">
        <v>135</v>
      </c>
      <c r="AU447" s="243" t="s">
        <v>77</v>
      </c>
      <c r="AV447" s="13" t="s">
        <v>79</v>
      </c>
      <c r="AW447" s="13" t="s">
        <v>31</v>
      </c>
      <c r="AX447" s="13" t="s">
        <v>69</v>
      </c>
      <c r="AY447" s="243" t="s">
        <v>111</v>
      </c>
    </row>
    <row r="448" s="13" customFormat="1">
      <c r="A448" s="13"/>
      <c r="B448" s="233"/>
      <c r="C448" s="234"/>
      <c r="D448" s="217" t="s">
        <v>135</v>
      </c>
      <c r="E448" s="235" t="s">
        <v>19</v>
      </c>
      <c r="F448" s="236" t="s">
        <v>659</v>
      </c>
      <c r="G448" s="234"/>
      <c r="H448" s="237">
        <v>484.19999999999999</v>
      </c>
      <c r="I448" s="238"/>
      <c r="J448" s="234"/>
      <c r="K448" s="234"/>
      <c r="L448" s="239"/>
      <c r="M448" s="240"/>
      <c r="N448" s="241"/>
      <c r="O448" s="241"/>
      <c r="P448" s="241"/>
      <c r="Q448" s="241"/>
      <c r="R448" s="241"/>
      <c r="S448" s="241"/>
      <c r="T448" s="242"/>
      <c r="U448" s="13"/>
      <c r="V448" s="13"/>
      <c r="W448" s="13"/>
      <c r="X448" s="13"/>
      <c r="Y448" s="13"/>
      <c r="Z448" s="13"/>
      <c r="AA448" s="13"/>
      <c r="AB448" s="13"/>
      <c r="AC448" s="13"/>
      <c r="AD448" s="13"/>
      <c r="AE448" s="13"/>
      <c r="AT448" s="243" t="s">
        <v>135</v>
      </c>
      <c r="AU448" s="243" t="s">
        <v>77</v>
      </c>
      <c r="AV448" s="13" t="s">
        <v>79</v>
      </c>
      <c r="AW448" s="13" t="s">
        <v>31</v>
      </c>
      <c r="AX448" s="13" t="s">
        <v>69</v>
      </c>
      <c r="AY448" s="243" t="s">
        <v>111</v>
      </c>
    </row>
    <row r="449" s="13" customFormat="1">
      <c r="A449" s="13"/>
      <c r="B449" s="233"/>
      <c r="C449" s="234"/>
      <c r="D449" s="217" t="s">
        <v>135</v>
      </c>
      <c r="E449" s="235" t="s">
        <v>19</v>
      </c>
      <c r="F449" s="236" t="s">
        <v>660</v>
      </c>
      <c r="G449" s="234"/>
      <c r="H449" s="237">
        <v>104.40000000000001</v>
      </c>
      <c r="I449" s="238"/>
      <c r="J449" s="234"/>
      <c r="K449" s="234"/>
      <c r="L449" s="239"/>
      <c r="M449" s="240"/>
      <c r="N449" s="241"/>
      <c r="O449" s="241"/>
      <c r="P449" s="241"/>
      <c r="Q449" s="241"/>
      <c r="R449" s="241"/>
      <c r="S449" s="241"/>
      <c r="T449" s="242"/>
      <c r="U449" s="13"/>
      <c r="V449" s="13"/>
      <c r="W449" s="13"/>
      <c r="X449" s="13"/>
      <c r="Y449" s="13"/>
      <c r="Z449" s="13"/>
      <c r="AA449" s="13"/>
      <c r="AB449" s="13"/>
      <c r="AC449" s="13"/>
      <c r="AD449" s="13"/>
      <c r="AE449" s="13"/>
      <c r="AT449" s="243" t="s">
        <v>135</v>
      </c>
      <c r="AU449" s="243" t="s">
        <v>77</v>
      </c>
      <c r="AV449" s="13" t="s">
        <v>79</v>
      </c>
      <c r="AW449" s="13" t="s">
        <v>31</v>
      </c>
      <c r="AX449" s="13" t="s">
        <v>69</v>
      </c>
      <c r="AY449" s="243" t="s">
        <v>111</v>
      </c>
    </row>
    <row r="450" s="13" customFormat="1">
      <c r="A450" s="13"/>
      <c r="B450" s="233"/>
      <c r="C450" s="234"/>
      <c r="D450" s="217" t="s">
        <v>135</v>
      </c>
      <c r="E450" s="235" t="s">
        <v>19</v>
      </c>
      <c r="F450" s="236" t="s">
        <v>661</v>
      </c>
      <c r="G450" s="234"/>
      <c r="H450" s="237">
        <v>-158.40000000000001</v>
      </c>
      <c r="I450" s="238"/>
      <c r="J450" s="234"/>
      <c r="K450" s="234"/>
      <c r="L450" s="239"/>
      <c r="M450" s="240"/>
      <c r="N450" s="241"/>
      <c r="O450" s="241"/>
      <c r="P450" s="241"/>
      <c r="Q450" s="241"/>
      <c r="R450" s="241"/>
      <c r="S450" s="241"/>
      <c r="T450" s="242"/>
      <c r="U450" s="13"/>
      <c r="V450" s="13"/>
      <c r="W450" s="13"/>
      <c r="X450" s="13"/>
      <c r="Y450" s="13"/>
      <c r="Z450" s="13"/>
      <c r="AA450" s="13"/>
      <c r="AB450" s="13"/>
      <c r="AC450" s="13"/>
      <c r="AD450" s="13"/>
      <c r="AE450" s="13"/>
      <c r="AT450" s="243" t="s">
        <v>135</v>
      </c>
      <c r="AU450" s="243" t="s">
        <v>77</v>
      </c>
      <c r="AV450" s="13" t="s">
        <v>79</v>
      </c>
      <c r="AW450" s="13" t="s">
        <v>31</v>
      </c>
      <c r="AX450" s="13" t="s">
        <v>69</v>
      </c>
      <c r="AY450" s="243" t="s">
        <v>111</v>
      </c>
    </row>
    <row r="451" s="13" customFormat="1">
      <c r="A451" s="13"/>
      <c r="B451" s="233"/>
      <c r="C451" s="234"/>
      <c r="D451" s="217" t="s">
        <v>135</v>
      </c>
      <c r="E451" s="235" t="s">
        <v>19</v>
      </c>
      <c r="F451" s="236" t="s">
        <v>662</v>
      </c>
      <c r="G451" s="234"/>
      <c r="H451" s="237">
        <v>269.24000000000001</v>
      </c>
      <c r="I451" s="238"/>
      <c r="J451" s="234"/>
      <c r="K451" s="234"/>
      <c r="L451" s="239"/>
      <c r="M451" s="240"/>
      <c r="N451" s="241"/>
      <c r="O451" s="241"/>
      <c r="P451" s="241"/>
      <c r="Q451" s="241"/>
      <c r="R451" s="241"/>
      <c r="S451" s="241"/>
      <c r="T451" s="242"/>
      <c r="U451" s="13"/>
      <c r="V451" s="13"/>
      <c r="W451" s="13"/>
      <c r="X451" s="13"/>
      <c r="Y451" s="13"/>
      <c r="Z451" s="13"/>
      <c r="AA451" s="13"/>
      <c r="AB451" s="13"/>
      <c r="AC451" s="13"/>
      <c r="AD451" s="13"/>
      <c r="AE451" s="13"/>
      <c r="AT451" s="243" t="s">
        <v>135</v>
      </c>
      <c r="AU451" s="243" t="s">
        <v>77</v>
      </c>
      <c r="AV451" s="13" t="s">
        <v>79</v>
      </c>
      <c r="AW451" s="13" t="s">
        <v>31</v>
      </c>
      <c r="AX451" s="13" t="s">
        <v>69</v>
      </c>
      <c r="AY451" s="243" t="s">
        <v>111</v>
      </c>
    </row>
    <row r="452" s="14" customFormat="1">
      <c r="A452" s="14"/>
      <c r="B452" s="245"/>
      <c r="C452" s="246"/>
      <c r="D452" s="217" t="s">
        <v>135</v>
      </c>
      <c r="E452" s="247" t="s">
        <v>19</v>
      </c>
      <c r="F452" s="248" t="s">
        <v>546</v>
      </c>
      <c r="G452" s="246"/>
      <c r="H452" s="249">
        <v>4796.3719999999994</v>
      </c>
      <c r="I452" s="250"/>
      <c r="J452" s="246"/>
      <c r="K452" s="246"/>
      <c r="L452" s="251"/>
      <c r="M452" s="252"/>
      <c r="N452" s="253"/>
      <c r="O452" s="253"/>
      <c r="P452" s="253"/>
      <c r="Q452" s="253"/>
      <c r="R452" s="253"/>
      <c r="S452" s="253"/>
      <c r="T452" s="254"/>
      <c r="U452" s="14"/>
      <c r="V452" s="14"/>
      <c r="W452" s="14"/>
      <c r="X452" s="14"/>
      <c r="Y452" s="14"/>
      <c r="Z452" s="14"/>
      <c r="AA452" s="14"/>
      <c r="AB452" s="14"/>
      <c r="AC452" s="14"/>
      <c r="AD452" s="14"/>
      <c r="AE452" s="14"/>
      <c r="AT452" s="255" t="s">
        <v>135</v>
      </c>
      <c r="AU452" s="255" t="s">
        <v>77</v>
      </c>
      <c r="AV452" s="14" t="s">
        <v>119</v>
      </c>
      <c r="AW452" s="14" t="s">
        <v>31</v>
      </c>
      <c r="AX452" s="14" t="s">
        <v>77</v>
      </c>
      <c r="AY452" s="255" t="s">
        <v>111</v>
      </c>
    </row>
    <row r="453" s="2" customFormat="1" ht="45" customHeight="1">
      <c r="A453" s="38"/>
      <c r="B453" s="39"/>
      <c r="C453" s="204" t="s">
        <v>663</v>
      </c>
      <c r="D453" s="204" t="s">
        <v>114</v>
      </c>
      <c r="E453" s="205" t="s">
        <v>652</v>
      </c>
      <c r="F453" s="206" t="s">
        <v>653</v>
      </c>
      <c r="G453" s="207" t="s">
        <v>132</v>
      </c>
      <c r="H453" s="208">
        <v>39.325000000000003</v>
      </c>
      <c r="I453" s="209"/>
      <c r="J453" s="210">
        <f>ROUND(I453*H453,2)</f>
        <v>0</v>
      </c>
      <c r="K453" s="206" t="s">
        <v>118</v>
      </c>
      <c r="L453" s="44"/>
      <c r="M453" s="211" t="s">
        <v>19</v>
      </c>
      <c r="N453" s="212" t="s">
        <v>40</v>
      </c>
      <c r="O453" s="84"/>
      <c r="P453" s="213">
        <f>O453*H453</f>
        <v>0</v>
      </c>
      <c r="Q453" s="213">
        <v>0</v>
      </c>
      <c r="R453" s="213">
        <f>Q453*H453</f>
        <v>0</v>
      </c>
      <c r="S453" s="213">
        <v>0</v>
      </c>
      <c r="T453" s="214">
        <f>S453*H453</f>
        <v>0</v>
      </c>
      <c r="U453" s="38"/>
      <c r="V453" s="38"/>
      <c r="W453" s="38"/>
      <c r="X453" s="38"/>
      <c r="Y453" s="38"/>
      <c r="Z453" s="38"/>
      <c r="AA453" s="38"/>
      <c r="AB453" s="38"/>
      <c r="AC453" s="38"/>
      <c r="AD453" s="38"/>
      <c r="AE453" s="38"/>
      <c r="AR453" s="215" t="s">
        <v>635</v>
      </c>
      <c r="AT453" s="215" t="s">
        <v>114</v>
      </c>
      <c r="AU453" s="215" t="s">
        <v>77</v>
      </c>
      <c r="AY453" s="17" t="s">
        <v>111</v>
      </c>
      <c r="BE453" s="216">
        <f>IF(N453="základní",J453,0)</f>
        <v>0</v>
      </c>
      <c r="BF453" s="216">
        <f>IF(N453="snížená",J453,0)</f>
        <v>0</v>
      </c>
      <c r="BG453" s="216">
        <f>IF(N453="zákl. přenesená",J453,0)</f>
        <v>0</v>
      </c>
      <c r="BH453" s="216">
        <f>IF(N453="sníž. přenesená",J453,0)</f>
        <v>0</v>
      </c>
      <c r="BI453" s="216">
        <f>IF(N453="nulová",J453,0)</f>
        <v>0</v>
      </c>
      <c r="BJ453" s="17" t="s">
        <v>77</v>
      </c>
      <c r="BK453" s="216">
        <f>ROUND(I453*H453,2)</f>
        <v>0</v>
      </c>
      <c r="BL453" s="17" t="s">
        <v>635</v>
      </c>
      <c r="BM453" s="215" t="s">
        <v>664</v>
      </c>
    </row>
    <row r="454" s="2" customFormat="1">
      <c r="A454" s="38"/>
      <c r="B454" s="39"/>
      <c r="C454" s="40"/>
      <c r="D454" s="217" t="s">
        <v>121</v>
      </c>
      <c r="E454" s="40"/>
      <c r="F454" s="218" t="s">
        <v>653</v>
      </c>
      <c r="G454" s="40"/>
      <c r="H454" s="40"/>
      <c r="I454" s="219"/>
      <c r="J454" s="40"/>
      <c r="K454" s="40"/>
      <c r="L454" s="44"/>
      <c r="M454" s="220"/>
      <c r="N454" s="221"/>
      <c r="O454" s="84"/>
      <c r="P454" s="84"/>
      <c r="Q454" s="84"/>
      <c r="R454" s="84"/>
      <c r="S454" s="84"/>
      <c r="T454" s="85"/>
      <c r="U454" s="38"/>
      <c r="V454" s="38"/>
      <c r="W454" s="38"/>
      <c r="X454" s="38"/>
      <c r="Y454" s="38"/>
      <c r="Z454" s="38"/>
      <c r="AA454" s="38"/>
      <c r="AB454" s="38"/>
      <c r="AC454" s="38"/>
      <c r="AD454" s="38"/>
      <c r="AE454" s="38"/>
      <c r="AT454" s="17" t="s">
        <v>121</v>
      </c>
      <c r="AU454" s="17" t="s">
        <v>77</v>
      </c>
    </row>
    <row r="455" s="2" customFormat="1">
      <c r="A455" s="38"/>
      <c r="B455" s="39"/>
      <c r="C455" s="40"/>
      <c r="D455" s="217" t="s">
        <v>122</v>
      </c>
      <c r="E455" s="40"/>
      <c r="F455" s="222" t="s">
        <v>665</v>
      </c>
      <c r="G455" s="40"/>
      <c r="H455" s="40"/>
      <c r="I455" s="219"/>
      <c r="J455" s="40"/>
      <c r="K455" s="40"/>
      <c r="L455" s="44"/>
      <c r="M455" s="220"/>
      <c r="N455" s="221"/>
      <c r="O455" s="84"/>
      <c r="P455" s="84"/>
      <c r="Q455" s="84"/>
      <c r="R455" s="84"/>
      <c r="S455" s="84"/>
      <c r="T455" s="85"/>
      <c r="U455" s="38"/>
      <c r="V455" s="38"/>
      <c r="W455" s="38"/>
      <c r="X455" s="38"/>
      <c r="Y455" s="38"/>
      <c r="Z455" s="38"/>
      <c r="AA455" s="38"/>
      <c r="AB455" s="38"/>
      <c r="AC455" s="38"/>
      <c r="AD455" s="38"/>
      <c r="AE455" s="38"/>
      <c r="AT455" s="17" t="s">
        <v>122</v>
      </c>
      <c r="AU455" s="17" t="s">
        <v>77</v>
      </c>
    </row>
    <row r="456" s="2" customFormat="1" ht="45" customHeight="1">
      <c r="A456" s="38"/>
      <c r="B456" s="39"/>
      <c r="C456" s="204" t="s">
        <v>666</v>
      </c>
      <c r="D456" s="204" t="s">
        <v>114</v>
      </c>
      <c r="E456" s="205" t="s">
        <v>667</v>
      </c>
      <c r="F456" s="206" t="s">
        <v>668</v>
      </c>
      <c r="G456" s="207" t="s">
        <v>132</v>
      </c>
      <c r="H456" s="208">
        <v>5032.25</v>
      </c>
      <c r="I456" s="209"/>
      <c r="J456" s="210">
        <f>ROUND(I456*H456,2)</f>
        <v>0</v>
      </c>
      <c r="K456" s="206" t="s">
        <v>118</v>
      </c>
      <c r="L456" s="44"/>
      <c r="M456" s="211" t="s">
        <v>19</v>
      </c>
      <c r="N456" s="212" t="s">
        <v>40</v>
      </c>
      <c r="O456" s="84"/>
      <c r="P456" s="213">
        <f>O456*H456</f>
        <v>0</v>
      </c>
      <c r="Q456" s="213">
        <v>0</v>
      </c>
      <c r="R456" s="213">
        <f>Q456*H456</f>
        <v>0</v>
      </c>
      <c r="S456" s="213">
        <v>0</v>
      </c>
      <c r="T456" s="214">
        <f>S456*H456</f>
        <v>0</v>
      </c>
      <c r="U456" s="38"/>
      <c r="V456" s="38"/>
      <c r="W456" s="38"/>
      <c r="X456" s="38"/>
      <c r="Y456" s="38"/>
      <c r="Z456" s="38"/>
      <c r="AA456" s="38"/>
      <c r="AB456" s="38"/>
      <c r="AC456" s="38"/>
      <c r="AD456" s="38"/>
      <c r="AE456" s="38"/>
      <c r="AR456" s="215" t="s">
        <v>635</v>
      </c>
      <c r="AT456" s="215" t="s">
        <v>114</v>
      </c>
      <c r="AU456" s="215" t="s">
        <v>77</v>
      </c>
      <c r="AY456" s="17" t="s">
        <v>111</v>
      </c>
      <c r="BE456" s="216">
        <f>IF(N456="základní",J456,0)</f>
        <v>0</v>
      </c>
      <c r="BF456" s="216">
        <f>IF(N456="snížená",J456,0)</f>
        <v>0</v>
      </c>
      <c r="BG456" s="216">
        <f>IF(N456="zákl. přenesená",J456,0)</f>
        <v>0</v>
      </c>
      <c r="BH456" s="216">
        <f>IF(N456="sníž. přenesená",J456,0)</f>
        <v>0</v>
      </c>
      <c r="BI456" s="216">
        <f>IF(N456="nulová",J456,0)</f>
        <v>0</v>
      </c>
      <c r="BJ456" s="17" t="s">
        <v>77</v>
      </c>
      <c r="BK456" s="216">
        <f>ROUND(I456*H456,2)</f>
        <v>0</v>
      </c>
      <c r="BL456" s="17" t="s">
        <v>635</v>
      </c>
      <c r="BM456" s="215" t="s">
        <v>669</v>
      </c>
    </row>
    <row r="457" s="2" customFormat="1">
      <c r="A457" s="38"/>
      <c r="B457" s="39"/>
      <c r="C457" s="40"/>
      <c r="D457" s="217" t="s">
        <v>121</v>
      </c>
      <c r="E457" s="40"/>
      <c r="F457" s="218" t="s">
        <v>668</v>
      </c>
      <c r="G457" s="40"/>
      <c r="H457" s="40"/>
      <c r="I457" s="219"/>
      <c r="J457" s="40"/>
      <c r="K457" s="40"/>
      <c r="L457" s="44"/>
      <c r="M457" s="220"/>
      <c r="N457" s="221"/>
      <c r="O457" s="84"/>
      <c r="P457" s="84"/>
      <c r="Q457" s="84"/>
      <c r="R457" s="84"/>
      <c r="S457" s="84"/>
      <c r="T457" s="85"/>
      <c r="U457" s="38"/>
      <c r="V457" s="38"/>
      <c r="W457" s="38"/>
      <c r="X457" s="38"/>
      <c r="Y457" s="38"/>
      <c r="Z457" s="38"/>
      <c r="AA457" s="38"/>
      <c r="AB457" s="38"/>
      <c r="AC457" s="38"/>
      <c r="AD457" s="38"/>
      <c r="AE457" s="38"/>
      <c r="AT457" s="17" t="s">
        <v>121</v>
      </c>
      <c r="AU457" s="17" t="s">
        <v>77</v>
      </c>
    </row>
    <row r="458" s="2" customFormat="1">
      <c r="A458" s="38"/>
      <c r="B458" s="39"/>
      <c r="C458" s="40"/>
      <c r="D458" s="217" t="s">
        <v>122</v>
      </c>
      <c r="E458" s="40"/>
      <c r="F458" s="222" t="s">
        <v>670</v>
      </c>
      <c r="G458" s="40"/>
      <c r="H458" s="40"/>
      <c r="I458" s="219"/>
      <c r="J458" s="40"/>
      <c r="K458" s="40"/>
      <c r="L458" s="44"/>
      <c r="M458" s="220"/>
      <c r="N458" s="221"/>
      <c r="O458" s="84"/>
      <c r="P458" s="84"/>
      <c r="Q458" s="84"/>
      <c r="R458" s="84"/>
      <c r="S458" s="84"/>
      <c r="T458" s="85"/>
      <c r="U458" s="38"/>
      <c r="V458" s="38"/>
      <c r="W458" s="38"/>
      <c r="X458" s="38"/>
      <c r="Y458" s="38"/>
      <c r="Z458" s="38"/>
      <c r="AA458" s="38"/>
      <c r="AB458" s="38"/>
      <c r="AC458" s="38"/>
      <c r="AD458" s="38"/>
      <c r="AE458" s="38"/>
      <c r="AT458" s="17" t="s">
        <v>122</v>
      </c>
      <c r="AU458" s="17" t="s">
        <v>77</v>
      </c>
    </row>
    <row r="459" s="2" customFormat="1" ht="45" customHeight="1">
      <c r="A459" s="38"/>
      <c r="B459" s="39"/>
      <c r="C459" s="204" t="s">
        <v>671</v>
      </c>
      <c r="D459" s="204" t="s">
        <v>114</v>
      </c>
      <c r="E459" s="205" t="s">
        <v>667</v>
      </c>
      <c r="F459" s="206" t="s">
        <v>668</v>
      </c>
      <c r="G459" s="207" t="s">
        <v>132</v>
      </c>
      <c r="H459" s="208">
        <v>106.672</v>
      </c>
      <c r="I459" s="209"/>
      <c r="J459" s="210">
        <f>ROUND(I459*H459,2)</f>
        <v>0</v>
      </c>
      <c r="K459" s="206" t="s">
        <v>118</v>
      </c>
      <c r="L459" s="44"/>
      <c r="M459" s="211" t="s">
        <v>19</v>
      </c>
      <c r="N459" s="212" t="s">
        <v>40</v>
      </c>
      <c r="O459" s="84"/>
      <c r="P459" s="213">
        <f>O459*H459</f>
        <v>0</v>
      </c>
      <c r="Q459" s="213">
        <v>0</v>
      </c>
      <c r="R459" s="213">
        <f>Q459*H459</f>
        <v>0</v>
      </c>
      <c r="S459" s="213">
        <v>0</v>
      </c>
      <c r="T459" s="214">
        <f>S459*H459</f>
        <v>0</v>
      </c>
      <c r="U459" s="38"/>
      <c r="V459" s="38"/>
      <c r="W459" s="38"/>
      <c r="X459" s="38"/>
      <c r="Y459" s="38"/>
      <c r="Z459" s="38"/>
      <c r="AA459" s="38"/>
      <c r="AB459" s="38"/>
      <c r="AC459" s="38"/>
      <c r="AD459" s="38"/>
      <c r="AE459" s="38"/>
      <c r="AR459" s="215" t="s">
        <v>635</v>
      </c>
      <c r="AT459" s="215" t="s">
        <v>114</v>
      </c>
      <c r="AU459" s="215" t="s">
        <v>77</v>
      </c>
      <c r="AY459" s="17" t="s">
        <v>111</v>
      </c>
      <c r="BE459" s="216">
        <f>IF(N459="základní",J459,0)</f>
        <v>0</v>
      </c>
      <c r="BF459" s="216">
        <f>IF(N459="snížená",J459,0)</f>
        <v>0</v>
      </c>
      <c r="BG459" s="216">
        <f>IF(N459="zákl. přenesená",J459,0)</f>
        <v>0</v>
      </c>
      <c r="BH459" s="216">
        <f>IF(N459="sníž. přenesená",J459,0)</f>
        <v>0</v>
      </c>
      <c r="BI459" s="216">
        <f>IF(N459="nulová",J459,0)</f>
        <v>0</v>
      </c>
      <c r="BJ459" s="17" t="s">
        <v>77</v>
      </c>
      <c r="BK459" s="216">
        <f>ROUND(I459*H459,2)</f>
        <v>0</v>
      </c>
      <c r="BL459" s="17" t="s">
        <v>635</v>
      </c>
      <c r="BM459" s="215" t="s">
        <v>672</v>
      </c>
    </row>
    <row r="460" s="2" customFormat="1">
      <c r="A460" s="38"/>
      <c r="B460" s="39"/>
      <c r="C460" s="40"/>
      <c r="D460" s="217" t="s">
        <v>121</v>
      </c>
      <c r="E460" s="40"/>
      <c r="F460" s="218" t="s">
        <v>668</v>
      </c>
      <c r="G460" s="40"/>
      <c r="H460" s="40"/>
      <c r="I460" s="219"/>
      <c r="J460" s="40"/>
      <c r="K460" s="40"/>
      <c r="L460" s="44"/>
      <c r="M460" s="220"/>
      <c r="N460" s="221"/>
      <c r="O460" s="84"/>
      <c r="P460" s="84"/>
      <c r="Q460" s="84"/>
      <c r="R460" s="84"/>
      <c r="S460" s="84"/>
      <c r="T460" s="85"/>
      <c r="U460" s="38"/>
      <c r="V460" s="38"/>
      <c r="W460" s="38"/>
      <c r="X460" s="38"/>
      <c r="Y460" s="38"/>
      <c r="Z460" s="38"/>
      <c r="AA460" s="38"/>
      <c r="AB460" s="38"/>
      <c r="AC460" s="38"/>
      <c r="AD460" s="38"/>
      <c r="AE460" s="38"/>
      <c r="AT460" s="17" t="s">
        <v>121</v>
      </c>
      <c r="AU460" s="17" t="s">
        <v>77</v>
      </c>
    </row>
    <row r="461" s="2" customFormat="1">
      <c r="A461" s="38"/>
      <c r="B461" s="39"/>
      <c r="C461" s="40"/>
      <c r="D461" s="217" t="s">
        <v>122</v>
      </c>
      <c r="E461" s="40"/>
      <c r="F461" s="222" t="s">
        <v>673</v>
      </c>
      <c r="G461" s="40"/>
      <c r="H461" s="40"/>
      <c r="I461" s="219"/>
      <c r="J461" s="40"/>
      <c r="K461" s="40"/>
      <c r="L461" s="44"/>
      <c r="M461" s="220"/>
      <c r="N461" s="221"/>
      <c r="O461" s="84"/>
      <c r="P461" s="84"/>
      <c r="Q461" s="84"/>
      <c r="R461" s="84"/>
      <c r="S461" s="84"/>
      <c r="T461" s="85"/>
      <c r="U461" s="38"/>
      <c r="V461" s="38"/>
      <c r="W461" s="38"/>
      <c r="X461" s="38"/>
      <c r="Y461" s="38"/>
      <c r="Z461" s="38"/>
      <c r="AA461" s="38"/>
      <c r="AB461" s="38"/>
      <c r="AC461" s="38"/>
      <c r="AD461" s="38"/>
      <c r="AE461" s="38"/>
      <c r="AT461" s="17" t="s">
        <v>122</v>
      </c>
      <c r="AU461" s="17" t="s">
        <v>77</v>
      </c>
    </row>
    <row r="462" s="13" customFormat="1">
      <c r="A462" s="13"/>
      <c r="B462" s="233"/>
      <c r="C462" s="234"/>
      <c r="D462" s="217" t="s">
        <v>135</v>
      </c>
      <c r="E462" s="235" t="s">
        <v>19</v>
      </c>
      <c r="F462" s="236" t="s">
        <v>674</v>
      </c>
      <c r="G462" s="234"/>
      <c r="H462" s="237">
        <v>106.672</v>
      </c>
      <c r="I462" s="238"/>
      <c r="J462" s="234"/>
      <c r="K462" s="234"/>
      <c r="L462" s="239"/>
      <c r="M462" s="240"/>
      <c r="N462" s="241"/>
      <c r="O462" s="241"/>
      <c r="P462" s="241"/>
      <c r="Q462" s="241"/>
      <c r="R462" s="241"/>
      <c r="S462" s="241"/>
      <c r="T462" s="242"/>
      <c r="U462" s="13"/>
      <c r="V462" s="13"/>
      <c r="W462" s="13"/>
      <c r="X462" s="13"/>
      <c r="Y462" s="13"/>
      <c r="Z462" s="13"/>
      <c r="AA462" s="13"/>
      <c r="AB462" s="13"/>
      <c r="AC462" s="13"/>
      <c r="AD462" s="13"/>
      <c r="AE462" s="13"/>
      <c r="AT462" s="243" t="s">
        <v>135</v>
      </c>
      <c r="AU462" s="243" t="s">
        <v>77</v>
      </c>
      <c r="AV462" s="13" t="s">
        <v>79</v>
      </c>
      <c r="AW462" s="13" t="s">
        <v>31</v>
      </c>
      <c r="AX462" s="13" t="s">
        <v>77</v>
      </c>
      <c r="AY462" s="243" t="s">
        <v>111</v>
      </c>
    </row>
    <row r="463" s="2" customFormat="1" ht="57.6" customHeight="1">
      <c r="A463" s="38"/>
      <c r="B463" s="39"/>
      <c r="C463" s="204" t="s">
        <v>675</v>
      </c>
      <c r="D463" s="204" t="s">
        <v>114</v>
      </c>
      <c r="E463" s="205" t="s">
        <v>676</v>
      </c>
      <c r="F463" s="206" t="s">
        <v>677</v>
      </c>
      <c r="G463" s="207" t="s">
        <v>132</v>
      </c>
      <c r="H463" s="208">
        <v>27.416</v>
      </c>
      <c r="I463" s="209"/>
      <c r="J463" s="210">
        <f>ROUND(I463*H463,2)</f>
        <v>0</v>
      </c>
      <c r="K463" s="206" t="s">
        <v>118</v>
      </c>
      <c r="L463" s="44"/>
      <c r="M463" s="211" t="s">
        <v>19</v>
      </c>
      <c r="N463" s="212" t="s">
        <v>40</v>
      </c>
      <c r="O463" s="84"/>
      <c r="P463" s="213">
        <f>O463*H463</f>
        <v>0</v>
      </c>
      <c r="Q463" s="213">
        <v>0</v>
      </c>
      <c r="R463" s="213">
        <f>Q463*H463</f>
        <v>0</v>
      </c>
      <c r="S463" s="213">
        <v>0</v>
      </c>
      <c r="T463" s="214">
        <f>S463*H463</f>
        <v>0</v>
      </c>
      <c r="U463" s="38"/>
      <c r="V463" s="38"/>
      <c r="W463" s="38"/>
      <c r="X463" s="38"/>
      <c r="Y463" s="38"/>
      <c r="Z463" s="38"/>
      <c r="AA463" s="38"/>
      <c r="AB463" s="38"/>
      <c r="AC463" s="38"/>
      <c r="AD463" s="38"/>
      <c r="AE463" s="38"/>
      <c r="AR463" s="215" t="s">
        <v>635</v>
      </c>
      <c r="AT463" s="215" t="s">
        <v>114</v>
      </c>
      <c r="AU463" s="215" t="s">
        <v>77</v>
      </c>
      <c r="AY463" s="17" t="s">
        <v>111</v>
      </c>
      <c r="BE463" s="216">
        <f>IF(N463="základní",J463,0)</f>
        <v>0</v>
      </c>
      <c r="BF463" s="216">
        <f>IF(N463="snížená",J463,0)</f>
        <v>0</v>
      </c>
      <c r="BG463" s="216">
        <f>IF(N463="zákl. přenesená",J463,0)</f>
        <v>0</v>
      </c>
      <c r="BH463" s="216">
        <f>IF(N463="sníž. přenesená",J463,0)</f>
        <v>0</v>
      </c>
      <c r="BI463" s="216">
        <f>IF(N463="nulová",J463,0)</f>
        <v>0</v>
      </c>
      <c r="BJ463" s="17" t="s">
        <v>77</v>
      </c>
      <c r="BK463" s="216">
        <f>ROUND(I463*H463,2)</f>
        <v>0</v>
      </c>
      <c r="BL463" s="17" t="s">
        <v>635</v>
      </c>
      <c r="BM463" s="215" t="s">
        <v>678</v>
      </c>
    </row>
    <row r="464" s="2" customFormat="1">
      <c r="A464" s="38"/>
      <c r="B464" s="39"/>
      <c r="C464" s="40"/>
      <c r="D464" s="217" t="s">
        <v>121</v>
      </c>
      <c r="E464" s="40"/>
      <c r="F464" s="218" t="s">
        <v>677</v>
      </c>
      <c r="G464" s="40"/>
      <c r="H464" s="40"/>
      <c r="I464" s="219"/>
      <c r="J464" s="40"/>
      <c r="K464" s="40"/>
      <c r="L464" s="44"/>
      <c r="M464" s="220"/>
      <c r="N464" s="221"/>
      <c r="O464" s="84"/>
      <c r="P464" s="84"/>
      <c r="Q464" s="84"/>
      <c r="R464" s="84"/>
      <c r="S464" s="84"/>
      <c r="T464" s="85"/>
      <c r="U464" s="38"/>
      <c r="V464" s="38"/>
      <c r="W464" s="38"/>
      <c r="X464" s="38"/>
      <c r="Y464" s="38"/>
      <c r="Z464" s="38"/>
      <c r="AA464" s="38"/>
      <c r="AB464" s="38"/>
      <c r="AC464" s="38"/>
      <c r="AD464" s="38"/>
      <c r="AE464" s="38"/>
      <c r="AT464" s="17" t="s">
        <v>121</v>
      </c>
      <c r="AU464" s="17" t="s">
        <v>77</v>
      </c>
    </row>
    <row r="465" s="2" customFormat="1">
      <c r="A465" s="38"/>
      <c r="B465" s="39"/>
      <c r="C465" s="40"/>
      <c r="D465" s="217" t="s">
        <v>122</v>
      </c>
      <c r="E465" s="40"/>
      <c r="F465" s="222" t="s">
        <v>679</v>
      </c>
      <c r="G465" s="40"/>
      <c r="H465" s="40"/>
      <c r="I465" s="219"/>
      <c r="J465" s="40"/>
      <c r="K465" s="40"/>
      <c r="L465" s="44"/>
      <c r="M465" s="220"/>
      <c r="N465" s="221"/>
      <c r="O465" s="84"/>
      <c r="P465" s="84"/>
      <c r="Q465" s="84"/>
      <c r="R465" s="84"/>
      <c r="S465" s="84"/>
      <c r="T465" s="85"/>
      <c r="U465" s="38"/>
      <c r="V465" s="38"/>
      <c r="W465" s="38"/>
      <c r="X465" s="38"/>
      <c r="Y465" s="38"/>
      <c r="Z465" s="38"/>
      <c r="AA465" s="38"/>
      <c r="AB465" s="38"/>
      <c r="AC465" s="38"/>
      <c r="AD465" s="38"/>
      <c r="AE465" s="38"/>
      <c r="AT465" s="17" t="s">
        <v>122</v>
      </c>
      <c r="AU465" s="17" t="s">
        <v>77</v>
      </c>
    </row>
    <row r="466" s="13" customFormat="1">
      <c r="A466" s="13"/>
      <c r="B466" s="233"/>
      <c r="C466" s="234"/>
      <c r="D466" s="217" t="s">
        <v>135</v>
      </c>
      <c r="E466" s="235" t="s">
        <v>19</v>
      </c>
      <c r="F466" s="236" t="s">
        <v>680</v>
      </c>
      <c r="G466" s="234"/>
      <c r="H466" s="237">
        <v>27.416</v>
      </c>
      <c r="I466" s="238"/>
      <c r="J466" s="234"/>
      <c r="K466" s="234"/>
      <c r="L466" s="239"/>
      <c r="M466" s="240"/>
      <c r="N466" s="241"/>
      <c r="O466" s="241"/>
      <c r="P466" s="241"/>
      <c r="Q466" s="241"/>
      <c r="R466" s="241"/>
      <c r="S466" s="241"/>
      <c r="T466" s="242"/>
      <c r="U466" s="13"/>
      <c r="V466" s="13"/>
      <c r="W466" s="13"/>
      <c r="X466" s="13"/>
      <c r="Y466" s="13"/>
      <c r="Z466" s="13"/>
      <c r="AA466" s="13"/>
      <c r="AB466" s="13"/>
      <c r="AC466" s="13"/>
      <c r="AD466" s="13"/>
      <c r="AE466" s="13"/>
      <c r="AT466" s="243" t="s">
        <v>135</v>
      </c>
      <c r="AU466" s="243" t="s">
        <v>77</v>
      </c>
      <c r="AV466" s="13" t="s">
        <v>79</v>
      </c>
      <c r="AW466" s="13" t="s">
        <v>31</v>
      </c>
      <c r="AX466" s="13" t="s">
        <v>69</v>
      </c>
      <c r="AY466" s="243" t="s">
        <v>111</v>
      </c>
    </row>
    <row r="467" s="14" customFormat="1">
      <c r="A467" s="14"/>
      <c r="B467" s="245"/>
      <c r="C467" s="246"/>
      <c r="D467" s="217" t="s">
        <v>135</v>
      </c>
      <c r="E467" s="247" t="s">
        <v>19</v>
      </c>
      <c r="F467" s="248" t="s">
        <v>546</v>
      </c>
      <c r="G467" s="246"/>
      <c r="H467" s="249">
        <v>27.416</v>
      </c>
      <c r="I467" s="250"/>
      <c r="J467" s="246"/>
      <c r="K467" s="246"/>
      <c r="L467" s="251"/>
      <c r="M467" s="252"/>
      <c r="N467" s="253"/>
      <c r="O467" s="253"/>
      <c r="P467" s="253"/>
      <c r="Q467" s="253"/>
      <c r="R467" s="253"/>
      <c r="S467" s="253"/>
      <c r="T467" s="254"/>
      <c r="U467" s="14"/>
      <c r="V467" s="14"/>
      <c r="W467" s="14"/>
      <c r="X467" s="14"/>
      <c r="Y467" s="14"/>
      <c r="Z467" s="14"/>
      <c r="AA467" s="14"/>
      <c r="AB467" s="14"/>
      <c r="AC467" s="14"/>
      <c r="AD467" s="14"/>
      <c r="AE467" s="14"/>
      <c r="AT467" s="255" t="s">
        <v>135</v>
      </c>
      <c r="AU467" s="255" t="s">
        <v>77</v>
      </c>
      <c r="AV467" s="14" t="s">
        <v>119</v>
      </c>
      <c r="AW467" s="14" t="s">
        <v>31</v>
      </c>
      <c r="AX467" s="14" t="s">
        <v>77</v>
      </c>
      <c r="AY467" s="255" t="s">
        <v>111</v>
      </c>
    </row>
    <row r="468" s="2" customFormat="1" ht="57.6" customHeight="1">
      <c r="A468" s="38"/>
      <c r="B468" s="39"/>
      <c r="C468" s="204" t="s">
        <v>681</v>
      </c>
      <c r="D468" s="204" t="s">
        <v>114</v>
      </c>
      <c r="E468" s="205" t="s">
        <v>682</v>
      </c>
      <c r="F468" s="206" t="s">
        <v>683</v>
      </c>
      <c r="G468" s="207" t="s">
        <v>132</v>
      </c>
      <c r="H468" s="208">
        <v>618.02599999999995</v>
      </c>
      <c r="I468" s="209"/>
      <c r="J468" s="210">
        <f>ROUND(I468*H468,2)</f>
        <v>0</v>
      </c>
      <c r="K468" s="206" t="s">
        <v>118</v>
      </c>
      <c r="L468" s="44"/>
      <c r="M468" s="211" t="s">
        <v>19</v>
      </c>
      <c r="N468" s="212" t="s">
        <v>40</v>
      </c>
      <c r="O468" s="84"/>
      <c r="P468" s="213">
        <f>O468*H468</f>
        <v>0</v>
      </c>
      <c r="Q468" s="213">
        <v>0</v>
      </c>
      <c r="R468" s="213">
        <f>Q468*H468</f>
        <v>0</v>
      </c>
      <c r="S468" s="213">
        <v>0</v>
      </c>
      <c r="T468" s="214">
        <f>S468*H468</f>
        <v>0</v>
      </c>
      <c r="U468" s="38"/>
      <c r="V468" s="38"/>
      <c r="W468" s="38"/>
      <c r="X468" s="38"/>
      <c r="Y468" s="38"/>
      <c r="Z468" s="38"/>
      <c r="AA468" s="38"/>
      <c r="AB468" s="38"/>
      <c r="AC468" s="38"/>
      <c r="AD468" s="38"/>
      <c r="AE468" s="38"/>
      <c r="AR468" s="215" t="s">
        <v>635</v>
      </c>
      <c r="AT468" s="215" t="s">
        <v>114</v>
      </c>
      <c r="AU468" s="215" t="s">
        <v>77</v>
      </c>
      <c r="AY468" s="17" t="s">
        <v>111</v>
      </c>
      <c r="BE468" s="216">
        <f>IF(N468="základní",J468,0)</f>
        <v>0</v>
      </c>
      <c r="BF468" s="216">
        <f>IF(N468="snížená",J468,0)</f>
        <v>0</v>
      </c>
      <c r="BG468" s="216">
        <f>IF(N468="zákl. přenesená",J468,0)</f>
        <v>0</v>
      </c>
      <c r="BH468" s="216">
        <f>IF(N468="sníž. přenesená",J468,0)</f>
        <v>0</v>
      </c>
      <c r="BI468" s="216">
        <f>IF(N468="nulová",J468,0)</f>
        <v>0</v>
      </c>
      <c r="BJ468" s="17" t="s">
        <v>77</v>
      </c>
      <c r="BK468" s="216">
        <f>ROUND(I468*H468,2)</f>
        <v>0</v>
      </c>
      <c r="BL468" s="17" t="s">
        <v>635</v>
      </c>
      <c r="BM468" s="215" t="s">
        <v>684</v>
      </c>
    </row>
    <row r="469" s="2" customFormat="1">
      <c r="A469" s="38"/>
      <c r="B469" s="39"/>
      <c r="C469" s="40"/>
      <c r="D469" s="217" t="s">
        <v>121</v>
      </c>
      <c r="E469" s="40"/>
      <c r="F469" s="218" t="s">
        <v>683</v>
      </c>
      <c r="G469" s="40"/>
      <c r="H469" s="40"/>
      <c r="I469" s="219"/>
      <c r="J469" s="40"/>
      <c r="K469" s="40"/>
      <c r="L469" s="44"/>
      <c r="M469" s="220"/>
      <c r="N469" s="221"/>
      <c r="O469" s="84"/>
      <c r="P469" s="84"/>
      <c r="Q469" s="84"/>
      <c r="R469" s="84"/>
      <c r="S469" s="84"/>
      <c r="T469" s="85"/>
      <c r="U469" s="38"/>
      <c r="V469" s="38"/>
      <c r="W469" s="38"/>
      <c r="X469" s="38"/>
      <c r="Y469" s="38"/>
      <c r="Z469" s="38"/>
      <c r="AA469" s="38"/>
      <c r="AB469" s="38"/>
      <c r="AC469" s="38"/>
      <c r="AD469" s="38"/>
      <c r="AE469" s="38"/>
      <c r="AT469" s="17" t="s">
        <v>121</v>
      </c>
      <c r="AU469" s="17" t="s">
        <v>77</v>
      </c>
    </row>
    <row r="470" s="2" customFormat="1">
      <c r="A470" s="38"/>
      <c r="B470" s="39"/>
      <c r="C470" s="40"/>
      <c r="D470" s="217" t="s">
        <v>122</v>
      </c>
      <c r="E470" s="40"/>
      <c r="F470" s="222" t="s">
        <v>679</v>
      </c>
      <c r="G470" s="40"/>
      <c r="H470" s="40"/>
      <c r="I470" s="219"/>
      <c r="J470" s="40"/>
      <c r="K470" s="40"/>
      <c r="L470" s="44"/>
      <c r="M470" s="220"/>
      <c r="N470" s="221"/>
      <c r="O470" s="84"/>
      <c r="P470" s="84"/>
      <c r="Q470" s="84"/>
      <c r="R470" s="84"/>
      <c r="S470" s="84"/>
      <c r="T470" s="85"/>
      <c r="U470" s="38"/>
      <c r="V470" s="38"/>
      <c r="W470" s="38"/>
      <c r="X470" s="38"/>
      <c r="Y470" s="38"/>
      <c r="Z470" s="38"/>
      <c r="AA470" s="38"/>
      <c r="AB470" s="38"/>
      <c r="AC470" s="38"/>
      <c r="AD470" s="38"/>
      <c r="AE470" s="38"/>
      <c r="AT470" s="17" t="s">
        <v>122</v>
      </c>
      <c r="AU470" s="17" t="s">
        <v>77</v>
      </c>
    </row>
    <row r="471" s="13" customFormat="1">
      <c r="A471" s="13"/>
      <c r="B471" s="233"/>
      <c r="C471" s="234"/>
      <c r="D471" s="217" t="s">
        <v>135</v>
      </c>
      <c r="E471" s="235" t="s">
        <v>19</v>
      </c>
      <c r="F471" s="236" t="s">
        <v>685</v>
      </c>
      <c r="G471" s="234"/>
      <c r="H471" s="237">
        <v>71.602000000000004</v>
      </c>
      <c r="I471" s="238"/>
      <c r="J471" s="234"/>
      <c r="K471" s="234"/>
      <c r="L471" s="239"/>
      <c r="M471" s="240"/>
      <c r="N471" s="241"/>
      <c r="O471" s="241"/>
      <c r="P471" s="241"/>
      <c r="Q471" s="241"/>
      <c r="R471" s="241"/>
      <c r="S471" s="241"/>
      <c r="T471" s="242"/>
      <c r="U471" s="13"/>
      <c r="V471" s="13"/>
      <c r="W471" s="13"/>
      <c r="X471" s="13"/>
      <c r="Y471" s="13"/>
      <c r="Z471" s="13"/>
      <c r="AA471" s="13"/>
      <c r="AB471" s="13"/>
      <c r="AC471" s="13"/>
      <c r="AD471" s="13"/>
      <c r="AE471" s="13"/>
      <c r="AT471" s="243" t="s">
        <v>135</v>
      </c>
      <c r="AU471" s="243" t="s">
        <v>77</v>
      </c>
      <c r="AV471" s="13" t="s">
        <v>79</v>
      </c>
      <c r="AW471" s="13" t="s">
        <v>31</v>
      </c>
      <c r="AX471" s="13" t="s">
        <v>69</v>
      </c>
      <c r="AY471" s="243" t="s">
        <v>111</v>
      </c>
    </row>
    <row r="472" s="13" customFormat="1">
      <c r="A472" s="13"/>
      <c r="B472" s="233"/>
      <c r="C472" s="234"/>
      <c r="D472" s="217" t="s">
        <v>135</v>
      </c>
      <c r="E472" s="235" t="s">
        <v>19</v>
      </c>
      <c r="F472" s="236" t="s">
        <v>686</v>
      </c>
      <c r="G472" s="234"/>
      <c r="H472" s="237">
        <v>487.55200000000002</v>
      </c>
      <c r="I472" s="238"/>
      <c r="J472" s="234"/>
      <c r="K472" s="234"/>
      <c r="L472" s="239"/>
      <c r="M472" s="240"/>
      <c r="N472" s="241"/>
      <c r="O472" s="241"/>
      <c r="P472" s="241"/>
      <c r="Q472" s="241"/>
      <c r="R472" s="241"/>
      <c r="S472" s="241"/>
      <c r="T472" s="242"/>
      <c r="U472" s="13"/>
      <c r="V472" s="13"/>
      <c r="W472" s="13"/>
      <c r="X472" s="13"/>
      <c r="Y472" s="13"/>
      <c r="Z472" s="13"/>
      <c r="AA472" s="13"/>
      <c r="AB472" s="13"/>
      <c r="AC472" s="13"/>
      <c r="AD472" s="13"/>
      <c r="AE472" s="13"/>
      <c r="AT472" s="243" t="s">
        <v>135</v>
      </c>
      <c r="AU472" s="243" t="s">
        <v>77</v>
      </c>
      <c r="AV472" s="13" t="s">
        <v>79</v>
      </c>
      <c r="AW472" s="13" t="s">
        <v>31</v>
      </c>
      <c r="AX472" s="13" t="s">
        <v>69</v>
      </c>
      <c r="AY472" s="243" t="s">
        <v>111</v>
      </c>
    </row>
    <row r="473" s="13" customFormat="1">
      <c r="A473" s="13"/>
      <c r="B473" s="233"/>
      <c r="C473" s="234"/>
      <c r="D473" s="217" t="s">
        <v>135</v>
      </c>
      <c r="E473" s="235" t="s">
        <v>19</v>
      </c>
      <c r="F473" s="236" t="s">
        <v>687</v>
      </c>
      <c r="G473" s="234"/>
      <c r="H473" s="237">
        <v>58.872</v>
      </c>
      <c r="I473" s="238"/>
      <c r="J473" s="234"/>
      <c r="K473" s="234"/>
      <c r="L473" s="239"/>
      <c r="M473" s="240"/>
      <c r="N473" s="241"/>
      <c r="O473" s="241"/>
      <c r="P473" s="241"/>
      <c r="Q473" s="241"/>
      <c r="R473" s="241"/>
      <c r="S473" s="241"/>
      <c r="T473" s="242"/>
      <c r="U473" s="13"/>
      <c r="V473" s="13"/>
      <c r="W473" s="13"/>
      <c r="X473" s="13"/>
      <c r="Y473" s="13"/>
      <c r="Z473" s="13"/>
      <c r="AA473" s="13"/>
      <c r="AB473" s="13"/>
      <c r="AC473" s="13"/>
      <c r="AD473" s="13"/>
      <c r="AE473" s="13"/>
      <c r="AT473" s="243" t="s">
        <v>135</v>
      </c>
      <c r="AU473" s="243" t="s">
        <v>77</v>
      </c>
      <c r="AV473" s="13" t="s">
        <v>79</v>
      </c>
      <c r="AW473" s="13" t="s">
        <v>31</v>
      </c>
      <c r="AX473" s="13" t="s">
        <v>69</v>
      </c>
      <c r="AY473" s="243" t="s">
        <v>111</v>
      </c>
    </row>
    <row r="474" s="14" customFormat="1">
      <c r="A474" s="14"/>
      <c r="B474" s="245"/>
      <c r="C474" s="246"/>
      <c r="D474" s="217" t="s">
        <v>135</v>
      </c>
      <c r="E474" s="247" t="s">
        <v>19</v>
      </c>
      <c r="F474" s="248" t="s">
        <v>546</v>
      </c>
      <c r="G474" s="246"/>
      <c r="H474" s="249">
        <v>618.02599999999995</v>
      </c>
      <c r="I474" s="250"/>
      <c r="J474" s="246"/>
      <c r="K474" s="246"/>
      <c r="L474" s="251"/>
      <c r="M474" s="252"/>
      <c r="N474" s="253"/>
      <c r="O474" s="253"/>
      <c r="P474" s="253"/>
      <c r="Q474" s="253"/>
      <c r="R474" s="253"/>
      <c r="S474" s="253"/>
      <c r="T474" s="254"/>
      <c r="U474" s="14"/>
      <c r="V474" s="14"/>
      <c r="W474" s="14"/>
      <c r="X474" s="14"/>
      <c r="Y474" s="14"/>
      <c r="Z474" s="14"/>
      <c r="AA474" s="14"/>
      <c r="AB474" s="14"/>
      <c r="AC474" s="14"/>
      <c r="AD474" s="14"/>
      <c r="AE474" s="14"/>
      <c r="AT474" s="255" t="s">
        <v>135</v>
      </c>
      <c r="AU474" s="255" t="s">
        <v>77</v>
      </c>
      <c r="AV474" s="14" t="s">
        <v>119</v>
      </c>
      <c r="AW474" s="14" t="s">
        <v>31</v>
      </c>
      <c r="AX474" s="14" t="s">
        <v>77</v>
      </c>
      <c r="AY474" s="255" t="s">
        <v>111</v>
      </c>
    </row>
    <row r="475" s="2" customFormat="1" ht="57.6" customHeight="1">
      <c r="A475" s="38"/>
      <c r="B475" s="39"/>
      <c r="C475" s="204" t="s">
        <v>688</v>
      </c>
      <c r="D475" s="204" t="s">
        <v>114</v>
      </c>
      <c r="E475" s="205" t="s">
        <v>689</v>
      </c>
      <c r="F475" s="206" t="s">
        <v>690</v>
      </c>
      <c r="G475" s="207" t="s">
        <v>132</v>
      </c>
      <c r="H475" s="208">
        <v>40.225999999999999</v>
      </c>
      <c r="I475" s="209"/>
      <c r="J475" s="210">
        <f>ROUND(I475*H475,2)</f>
        <v>0</v>
      </c>
      <c r="K475" s="206" t="s">
        <v>118</v>
      </c>
      <c r="L475" s="44"/>
      <c r="M475" s="211" t="s">
        <v>19</v>
      </c>
      <c r="N475" s="212" t="s">
        <v>40</v>
      </c>
      <c r="O475" s="84"/>
      <c r="P475" s="213">
        <f>O475*H475</f>
        <v>0</v>
      </c>
      <c r="Q475" s="213">
        <v>0</v>
      </c>
      <c r="R475" s="213">
        <f>Q475*H475</f>
        <v>0</v>
      </c>
      <c r="S475" s="213">
        <v>0</v>
      </c>
      <c r="T475" s="214">
        <f>S475*H475</f>
        <v>0</v>
      </c>
      <c r="U475" s="38"/>
      <c r="V475" s="38"/>
      <c r="W475" s="38"/>
      <c r="X475" s="38"/>
      <c r="Y475" s="38"/>
      <c r="Z475" s="38"/>
      <c r="AA475" s="38"/>
      <c r="AB475" s="38"/>
      <c r="AC475" s="38"/>
      <c r="AD475" s="38"/>
      <c r="AE475" s="38"/>
      <c r="AR475" s="215" t="s">
        <v>635</v>
      </c>
      <c r="AT475" s="215" t="s">
        <v>114</v>
      </c>
      <c r="AU475" s="215" t="s">
        <v>77</v>
      </c>
      <c r="AY475" s="17" t="s">
        <v>111</v>
      </c>
      <c r="BE475" s="216">
        <f>IF(N475="základní",J475,0)</f>
        <v>0</v>
      </c>
      <c r="BF475" s="216">
        <f>IF(N475="snížená",J475,0)</f>
        <v>0</v>
      </c>
      <c r="BG475" s="216">
        <f>IF(N475="zákl. přenesená",J475,0)</f>
        <v>0</v>
      </c>
      <c r="BH475" s="216">
        <f>IF(N475="sníž. přenesená",J475,0)</f>
        <v>0</v>
      </c>
      <c r="BI475" s="216">
        <f>IF(N475="nulová",J475,0)</f>
        <v>0</v>
      </c>
      <c r="BJ475" s="17" t="s">
        <v>77</v>
      </c>
      <c r="BK475" s="216">
        <f>ROUND(I475*H475,2)</f>
        <v>0</v>
      </c>
      <c r="BL475" s="17" t="s">
        <v>635</v>
      </c>
      <c r="BM475" s="215" t="s">
        <v>691</v>
      </c>
    </row>
    <row r="476" s="2" customFormat="1">
      <c r="A476" s="38"/>
      <c r="B476" s="39"/>
      <c r="C476" s="40"/>
      <c r="D476" s="217" t="s">
        <v>121</v>
      </c>
      <c r="E476" s="40"/>
      <c r="F476" s="218" t="s">
        <v>690</v>
      </c>
      <c r="G476" s="40"/>
      <c r="H476" s="40"/>
      <c r="I476" s="219"/>
      <c r="J476" s="40"/>
      <c r="K476" s="40"/>
      <c r="L476" s="44"/>
      <c r="M476" s="220"/>
      <c r="N476" s="221"/>
      <c r="O476" s="84"/>
      <c r="P476" s="84"/>
      <c r="Q476" s="84"/>
      <c r="R476" s="84"/>
      <c r="S476" s="84"/>
      <c r="T476" s="85"/>
      <c r="U476" s="38"/>
      <c r="V476" s="38"/>
      <c r="W476" s="38"/>
      <c r="X476" s="38"/>
      <c r="Y476" s="38"/>
      <c r="Z476" s="38"/>
      <c r="AA476" s="38"/>
      <c r="AB476" s="38"/>
      <c r="AC476" s="38"/>
      <c r="AD476" s="38"/>
      <c r="AE476" s="38"/>
      <c r="AT476" s="17" t="s">
        <v>121</v>
      </c>
      <c r="AU476" s="17" t="s">
        <v>77</v>
      </c>
    </row>
    <row r="477" s="2" customFormat="1">
      <c r="A477" s="38"/>
      <c r="B477" s="39"/>
      <c r="C477" s="40"/>
      <c r="D477" s="217" t="s">
        <v>122</v>
      </c>
      <c r="E477" s="40"/>
      <c r="F477" s="222" t="s">
        <v>692</v>
      </c>
      <c r="G477" s="40"/>
      <c r="H477" s="40"/>
      <c r="I477" s="219"/>
      <c r="J477" s="40"/>
      <c r="K477" s="40"/>
      <c r="L477" s="44"/>
      <c r="M477" s="220"/>
      <c r="N477" s="221"/>
      <c r="O477" s="84"/>
      <c r="P477" s="84"/>
      <c r="Q477" s="84"/>
      <c r="R477" s="84"/>
      <c r="S477" s="84"/>
      <c r="T477" s="85"/>
      <c r="U477" s="38"/>
      <c r="V477" s="38"/>
      <c r="W477" s="38"/>
      <c r="X477" s="38"/>
      <c r="Y477" s="38"/>
      <c r="Z477" s="38"/>
      <c r="AA477" s="38"/>
      <c r="AB477" s="38"/>
      <c r="AC477" s="38"/>
      <c r="AD477" s="38"/>
      <c r="AE477" s="38"/>
      <c r="AT477" s="17" t="s">
        <v>122</v>
      </c>
      <c r="AU477" s="17" t="s">
        <v>77</v>
      </c>
    </row>
    <row r="478" s="13" customFormat="1">
      <c r="A478" s="13"/>
      <c r="B478" s="233"/>
      <c r="C478" s="234"/>
      <c r="D478" s="217" t="s">
        <v>135</v>
      </c>
      <c r="E478" s="235" t="s">
        <v>19</v>
      </c>
      <c r="F478" s="236" t="s">
        <v>693</v>
      </c>
      <c r="G478" s="234"/>
      <c r="H478" s="237">
        <v>40.176000000000002</v>
      </c>
      <c r="I478" s="238"/>
      <c r="J478" s="234"/>
      <c r="K478" s="234"/>
      <c r="L478" s="239"/>
      <c r="M478" s="240"/>
      <c r="N478" s="241"/>
      <c r="O478" s="241"/>
      <c r="P478" s="241"/>
      <c r="Q478" s="241"/>
      <c r="R478" s="241"/>
      <c r="S478" s="241"/>
      <c r="T478" s="242"/>
      <c r="U478" s="13"/>
      <c r="V478" s="13"/>
      <c r="W478" s="13"/>
      <c r="X478" s="13"/>
      <c r="Y478" s="13"/>
      <c r="Z478" s="13"/>
      <c r="AA478" s="13"/>
      <c r="AB478" s="13"/>
      <c r="AC478" s="13"/>
      <c r="AD478" s="13"/>
      <c r="AE478" s="13"/>
      <c r="AT478" s="243" t="s">
        <v>135</v>
      </c>
      <c r="AU478" s="243" t="s">
        <v>77</v>
      </c>
      <c r="AV478" s="13" t="s">
        <v>79</v>
      </c>
      <c r="AW478" s="13" t="s">
        <v>31</v>
      </c>
      <c r="AX478" s="13" t="s">
        <v>69</v>
      </c>
      <c r="AY478" s="243" t="s">
        <v>111</v>
      </c>
    </row>
    <row r="479" s="13" customFormat="1">
      <c r="A479" s="13"/>
      <c r="B479" s="233"/>
      <c r="C479" s="234"/>
      <c r="D479" s="217" t="s">
        <v>135</v>
      </c>
      <c r="E479" s="235" t="s">
        <v>19</v>
      </c>
      <c r="F479" s="236" t="s">
        <v>694</v>
      </c>
      <c r="G479" s="234"/>
      <c r="H479" s="237">
        <v>0.050000000000000003</v>
      </c>
      <c r="I479" s="238"/>
      <c r="J479" s="234"/>
      <c r="K479" s="234"/>
      <c r="L479" s="239"/>
      <c r="M479" s="240"/>
      <c r="N479" s="241"/>
      <c r="O479" s="241"/>
      <c r="P479" s="241"/>
      <c r="Q479" s="241"/>
      <c r="R479" s="241"/>
      <c r="S479" s="241"/>
      <c r="T479" s="242"/>
      <c r="U479" s="13"/>
      <c r="V479" s="13"/>
      <c r="W479" s="13"/>
      <c r="X479" s="13"/>
      <c r="Y479" s="13"/>
      <c r="Z479" s="13"/>
      <c r="AA479" s="13"/>
      <c r="AB479" s="13"/>
      <c r="AC479" s="13"/>
      <c r="AD479" s="13"/>
      <c r="AE479" s="13"/>
      <c r="AT479" s="243" t="s">
        <v>135</v>
      </c>
      <c r="AU479" s="243" t="s">
        <v>77</v>
      </c>
      <c r="AV479" s="13" t="s">
        <v>79</v>
      </c>
      <c r="AW479" s="13" t="s">
        <v>31</v>
      </c>
      <c r="AX479" s="13" t="s">
        <v>69</v>
      </c>
      <c r="AY479" s="243" t="s">
        <v>111</v>
      </c>
    </row>
    <row r="480" s="14" customFormat="1">
      <c r="A480" s="14"/>
      <c r="B480" s="245"/>
      <c r="C480" s="246"/>
      <c r="D480" s="217" t="s">
        <v>135</v>
      </c>
      <c r="E480" s="247" t="s">
        <v>19</v>
      </c>
      <c r="F480" s="248" t="s">
        <v>546</v>
      </c>
      <c r="G480" s="246"/>
      <c r="H480" s="249">
        <v>40.225999999999999</v>
      </c>
      <c r="I480" s="250"/>
      <c r="J480" s="246"/>
      <c r="K480" s="246"/>
      <c r="L480" s="251"/>
      <c r="M480" s="252"/>
      <c r="N480" s="253"/>
      <c r="O480" s="253"/>
      <c r="P480" s="253"/>
      <c r="Q480" s="253"/>
      <c r="R480" s="253"/>
      <c r="S480" s="253"/>
      <c r="T480" s="254"/>
      <c r="U480" s="14"/>
      <c r="V480" s="14"/>
      <c r="W480" s="14"/>
      <c r="X480" s="14"/>
      <c r="Y480" s="14"/>
      <c r="Z480" s="14"/>
      <c r="AA480" s="14"/>
      <c r="AB480" s="14"/>
      <c r="AC480" s="14"/>
      <c r="AD480" s="14"/>
      <c r="AE480" s="14"/>
      <c r="AT480" s="255" t="s">
        <v>135</v>
      </c>
      <c r="AU480" s="255" t="s">
        <v>77</v>
      </c>
      <c r="AV480" s="14" t="s">
        <v>119</v>
      </c>
      <c r="AW480" s="14" t="s">
        <v>31</v>
      </c>
      <c r="AX480" s="14" t="s">
        <v>77</v>
      </c>
      <c r="AY480" s="255" t="s">
        <v>111</v>
      </c>
    </row>
    <row r="481" s="2" customFormat="1" ht="57.6" customHeight="1">
      <c r="A481" s="38"/>
      <c r="B481" s="39"/>
      <c r="C481" s="204" t="s">
        <v>695</v>
      </c>
      <c r="D481" s="204" t="s">
        <v>114</v>
      </c>
      <c r="E481" s="205" t="s">
        <v>689</v>
      </c>
      <c r="F481" s="206" t="s">
        <v>690</v>
      </c>
      <c r="G481" s="207" t="s">
        <v>132</v>
      </c>
      <c r="H481" s="208">
        <v>74.668999999999997</v>
      </c>
      <c r="I481" s="209"/>
      <c r="J481" s="210">
        <f>ROUND(I481*H481,2)</f>
        <v>0</v>
      </c>
      <c r="K481" s="206" t="s">
        <v>118</v>
      </c>
      <c r="L481" s="44"/>
      <c r="M481" s="211" t="s">
        <v>19</v>
      </c>
      <c r="N481" s="212" t="s">
        <v>40</v>
      </c>
      <c r="O481" s="84"/>
      <c r="P481" s="213">
        <f>O481*H481</f>
        <v>0</v>
      </c>
      <c r="Q481" s="213">
        <v>0</v>
      </c>
      <c r="R481" s="213">
        <f>Q481*H481</f>
        <v>0</v>
      </c>
      <c r="S481" s="213">
        <v>0</v>
      </c>
      <c r="T481" s="214">
        <f>S481*H481</f>
        <v>0</v>
      </c>
      <c r="U481" s="38"/>
      <c r="V481" s="38"/>
      <c r="W481" s="38"/>
      <c r="X481" s="38"/>
      <c r="Y481" s="38"/>
      <c r="Z481" s="38"/>
      <c r="AA481" s="38"/>
      <c r="AB481" s="38"/>
      <c r="AC481" s="38"/>
      <c r="AD481" s="38"/>
      <c r="AE481" s="38"/>
      <c r="AR481" s="215" t="s">
        <v>635</v>
      </c>
      <c r="AT481" s="215" t="s">
        <v>114</v>
      </c>
      <c r="AU481" s="215" t="s">
        <v>77</v>
      </c>
      <c r="AY481" s="17" t="s">
        <v>111</v>
      </c>
      <c r="BE481" s="216">
        <f>IF(N481="základní",J481,0)</f>
        <v>0</v>
      </c>
      <c r="BF481" s="216">
        <f>IF(N481="snížená",J481,0)</f>
        <v>0</v>
      </c>
      <c r="BG481" s="216">
        <f>IF(N481="zákl. přenesená",J481,0)</f>
        <v>0</v>
      </c>
      <c r="BH481" s="216">
        <f>IF(N481="sníž. přenesená",J481,0)</f>
        <v>0</v>
      </c>
      <c r="BI481" s="216">
        <f>IF(N481="nulová",J481,0)</f>
        <v>0</v>
      </c>
      <c r="BJ481" s="17" t="s">
        <v>77</v>
      </c>
      <c r="BK481" s="216">
        <f>ROUND(I481*H481,2)</f>
        <v>0</v>
      </c>
      <c r="BL481" s="17" t="s">
        <v>635</v>
      </c>
      <c r="BM481" s="215" t="s">
        <v>696</v>
      </c>
    </row>
    <row r="482" s="2" customFormat="1">
      <c r="A482" s="38"/>
      <c r="B482" s="39"/>
      <c r="C482" s="40"/>
      <c r="D482" s="217" t="s">
        <v>121</v>
      </c>
      <c r="E482" s="40"/>
      <c r="F482" s="218" t="s">
        <v>690</v>
      </c>
      <c r="G482" s="40"/>
      <c r="H482" s="40"/>
      <c r="I482" s="219"/>
      <c r="J482" s="40"/>
      <c r="K482" s="40"/>
      <c r="L482" s="44"/>
      <c r="M482" s="220"/>
      <c r="N482" s="221"/>
      <c r="O482" s="84"/>
      <c r="P482" s="84"/>
      <c r="Q482" s="84"/>
      <c r="R482" s="84"/>
      <c r="S482" s="84"/>
      <c r="T482" s="85"/>
      <c r="U482" s="38"/>
      <c r="V482" s="38"/>
      <c r="W482" s="38"/>
      <c r="X482" s="38"/>
      <c r="Y482" s="38"/>
      <c r="Z482" s="38"/>
      <c r="AA482" s="38"/>
      <c r="AB482" s="38"/>
      <c r="AC482" s="38"/>
      <c r="AD482" s="38"/>
      <c r="AE482" s="38"/>
      <c r="AT482" s="17" t="s">
        <v>121</v>
      </c>
      <c r="AU482" s="17" t="s">
        <v>77</v>
      </c>
    </row>
    <row r="483" s="2" customFormat="1">
      <c r="A483" s="38"/>
      <c r="B483" s="39"/>
      <c r="C483" s="40"/>
      <c r="D483" s="217" t="s">
        <v>122</v>
      </c>
      <c r="E483" s="40"/>
      <c r="F483" s="222" t="s">
        <v>697</v>
      </c>
      <c r="G483" s="40"/>
      <c r="H483" s="40"/>
      <c r="I483" s="219"/>
      <c r="J483" s="40"/>
      <c r="K483" s="40"/>
      <c r="L483" s="44"/>
      <c r="M483" s="220"/>
      <c r="N483" s="221"/>
      <c r="O483" s="84"/>
      <c r="P483" s="84"/>
      <c r="Q483" s="84"/>
      <c r="R483" s="84"/>
      <c r="S483" s="84"/>
      <c r="T483" s="85"/>
      <c r="U483" s="38"/>
      <c r="V483" s="38"/>
      <c r="W483" s="38"/>
      <c r="X483" s="38"/>
      <c r="Y483" s="38"/>
      <c r="Z483" s="38"/>
      <c r="AA483" s="38"/>
      <c r="AB483" s="38"/>
      <c r="AC483" s="38"/>
      <c r="AD483" s="38"/>
      <c r="AE483" s="38"/>
      <c r="AT483" s="17" t="s">
        <v>122</v>
      </c>
      <c r="AU483" s="17" t="s">
        <v>77</v>
      </c>
    </row>
    <row r="484" s="13" customFormat="1">
      <c r="A484" s="13"/>
      <c r="B484" s="233"/>
      <c r="C484" s="234"/>
      <c r="D484" s="217" t="s">
        <v>135</v>
      </c>
      <c r="E484" s="235" t="s">
        <v>19</v>
      </c>
      <c r="F484" s="236" t="s">
        <v>698</v>
      </c>
      <c r="G484" s="234"/>
      <c r="H484" s="237">
        <v>50.240000000000002</v>
      </c>
      <c r="I484" s="238"/>
      <c r="J484" s="234"/>
      <c r="K484" s="234"/>
      <c r="L484" s="239"/>
      <c r="M484" s="240"/>
      <c r="N484" s="241"/>
      <c r="O484" s="241"/>
      <c r="P484" s="241"/>
      <c r="Q484" s="241"/>
      <c r="R484" s="241"/>
      <c r="S484" s="241"/>
      <c r="T484" s="242"/>
      <c r="U484" s="13"/>
      <c r="V484" s="13"/>
      <c r="W484" s="13"/>
      <c r="X484" s="13"/>
      <c r="Y484" s="13"/>
      <c r="Z484" s="13"/>
      <c r="AA484" s="13"/>
      <c r="AB484" s="13"/>
      <c r="AC484" s="13"/>
      <c r="AD484" s="13"/>
      <c r="AE484" s="13"/>
      <c r="AT484" s="243" t="s">
        <v>135</v>
      </c>
      <c r="AU484" s="243" t="s">
        <v>77</v>
      </c>
      <c r="AV484" s="13" t="s">
        <v>79</v>
      </c>
      <c r="AW484" s="13" t="s">
        <v>31</v>
      </c>
      <c r="AX484" s="13" t="s">
        <v>69</v>
      </c>
      <c r="AY484" s="243" t="s">
        <v>111</v>
      </c>
    </row>
    <row r="485" s="13" customFormat="1">
      <c r="A485" s="13"/>
      <c r="B485" s="233"/>
      <c r="C485" s="234"/>
      <c r="D485" s="217" t="s">
        <v>135</v>
      </c>
      <c r="E485" s="235" t="s">
        <v>19</v>
      </c>
      <c r="F485" s="236" t="s">
        <v>699</v>
      </c>
      <c r="G485" s="234"/>
      <c r="H485" s="237">
        <v>24.428999999999998</v>
      </c>
      <c r="I485" s="238"/>
      <c r="J485" s="234"/>
      <c r="K485" s="234"/>
      <c r="L485" s="239"/>
      <c r="M485" s="240"/>
      <c r="N485" s="241"/>
      <c r="O485" s="241"/>
      <c r="P485" s="241"/>
      <c r="Q485" s="241"/>
      <c r="R485" s="241"/>
      <c r="S485" s="241"/>
      <c r="T485" s="242"/>
      <c r="U485" s="13"/>
      <c r="V485" s="13"/>
      <c r="W485" s="13"/>
      <c r="X485" s="13"/>
      <c r="Y485" s="13"/>
      <c r="Z485" s="13"/>
      <c r="AA485" s="13"/>
      <c r="AB485" s="13"/>
      <c r="AC485" s="13"/>
      <c r="AD485" s="13"/>
      <c r="AE485" s="13"/>
      <c r="AT485" s="243" t="s">
        <v>135</v>
      </c>
      <c r="AU485" s="243" t="s">
        <v>77</v>
      </c>
      <c r="AV485" s="13" t="s">
        <v>79</v>
      </c>
      <c r="AW485" s="13" t="s">
        <v>31</v>
      </c>
      <c r="AX485" s="13" t="s">
        <v>69</v>
      </c>
      <c r="AY485" s="243" t="s">
        <v>111</v>
      </c>
    </row>
    <row r="486" s="14" customFormat="1">
      <c r="A486" s="14"/>
      <c r="B486" s="245"/>
      <c r="C486" s="246"/>
      <c r="D486" s="217" t="s">
        <v>135</v>
      </c>
      <c r="E486" s="247" t="s">
        <v>19</v>
      </c>
      <c r="F486" s="248" t="s">
        <v>546</v>
      </c>
      <c r="G486" s="246"/>
      <c r="H486" s="249">
        <v>74.668999999999997</v>
      </c>
      <c r="I486" s="250"/>
      <c r="J486" s="246"/>
      <c r="K486" s="246"/>
      <c r="L486" s="251"/>
      <c r="M486" s="252"/>
      <c r="N486" s="253"/>
      <c r="O486" s="253"/>
      <c r="P486" s="253"/>
      <c r="Q486" s="253"/>
      <c r="R486" s="253"/>
      <c r="S486" s="253"/>
      <c r="T486" s="254"/>
      <c r="U486" s="14"/>
      <c r="V486" s="14"/>
      <c r="W486" s="14"/>
      <c r="X486" s="14"/>
      <c r="Y486" s="14"/>
      <c r="Z486" s="14"/>
      <c r="AA486" s="14"/>
      <c r="AB486" s="14"/>
      <c r="AC486" s="14"/>
      <c r="AD486" s="14"/>
      <c r="AE486" s="14"/>
      <c r="AT486" s="255" t="s">
        <v>135</v>
      </c>
      <c r="AU486" s="255" t="s">
        <v>77</v>
      </c>
      <c r="AV486" s="14" t="s">
        <v>119</v>
      </c>
      <c r="AW486" s="14" t="s">
        <v>31</v>
      </c>
      <c r="AX486" s="14" t="s">
        <v>77</v>
      </c>
      <c r="AY486" s="255" t="s">
        <v>111</v>
      </c>
    </row>
    <row r="487" s="2" customFormat="1" ht="57.6" customHeight="1">
      <c r="A487" s="38"/>
      <c r="B487" s="39"/>
      <c r="C487" s="204" t="s">
        <v>700</v>
      </c>
      <c r="D487" s="204" t="s">
        <v>114</v>
      </c>
      <c r="E487" s="205" t="s">
        <v>689</v>
      </c>
      <c r="F487" s="206" t="s">
        <v>690</v>
      </c>
      <c r="G487" s="207" t="s">
        <v>132</v>
      </c>
      <c r="H487" s="208">
        <v>5.1799999999999997</v>
      </c>
      <c r="I487" s="209"/>
      <c r="J487" s="210">
        <f>ROUND(I487*H487,2)</f>
        <v>0</v>
      </c>
      <c r="K487" s="206" t="s">
        <v>118</v>
      </c>
      <c r="L487" s="44"/>
      <c r="M487" s="211" t="s">
        <v>19</v>
      </c>
      <c r="N487" s="212" t="s">
        <v>40</v>
      </c>
      <c r="O487" s="84"/>
      <c r="P487" s="213">
        <f>O487*H487</f>
        <v>0</v>
      </c>
      <c r="Q487" s="213">
        <v>0</v>
      </c>
      <c r="R487" s="213">
        <f>Q487*H487</f>
        <v>0</v>
      </c>
      <c r="S487" s="213">
        <v>0</v>
      </c>
      <c r="T487" s="214">
        <f>S487*H487</f>
        <v>0</v>
      </c>
      <c r="U487" s="38"/>
      <c r="V487" s="38"/>
      <c r="W487" s="38"/>
      <c r="X487" s="38"/>
      <c r="Y487" s="38"/>
      <c r="Z487" s="38"/>
      <c r="AA487" s="38"/>
      <c r="AB487" s="38"/>
      <c r="AC487" s="38"/>
      <c r="AD487" s="38"/>
      <c r="AE487" s="38"/>
      <c r="AR487" s="215" t="s">
        <v>635</v>
      </c>
      <c r="AT487" s="215" t="s">
        <v>114</v>
      </c>
      <c r="AU487" s="215" t="s">
        <v>77</v>
      </c>
      <c r="AY487" s="17" t="s">
        <v>111</v>
      </c>
      <c r="BE487" s="216">
        <f>IF(N487="základní",J487,0)</f>
        <v>0</v>
      </c>
      <c r="BF487" s="216">
        <f>IF(N487="snížená",J487,0)</f>
        <v>0</v>
      </c>
      <c r="BG487" s="216">
        <f>IF(N487="zákl. přenesená",J487,0)</f>
        <v>0</v>
      </c>
      <c r="BH487" s="216">
        <f>IF(N487="sníž. přenesená",J487,0)</f>
        <v>0</v>
      </c>
      <c r="BI487" s="216">
        <f>IF(N487="nulová",J487,0)</f>
        <v>0</v>
      </c>
      <c r="BJ487" s="17" t="s">
        <v>77</v>
      </c>
      <c r="BK487" s="216">
        <f>ROUND(I487*H487,2)</f>
        <v>0</v>
      </c>
      <c r="BL487" s="17" t="s">
        <v>635</v>
      </c>
      <c r="BM487" s="215" t="s">
        <v>701</v>
      </c>
    </row>
    <row r="488" s="2" customFormat="1">
      <c r="A488" s="38"/>
      <c r="B488" s="39"/>
      <c r="C488" s="40"/>
      <c r="D488" s="217" t="s">
        <v>121</v>
      </c>
      <c r="E488" s="40"/>
      <c r="F488" s="218" t="s">
        <v>690</v>
      </c>
      <c r="G488" s="40"/>
      <c r="H488" s="40"/>
      <c r="I488" s="219"/>
      <c r="J488" s="40"/>
      <c r="K488" s="40"/>
      <c r="L488" s="44"/>
      <c r="M488" s="220"/>
      <c r="N488" s="221"/>
      <c r="O488" s="84"/>
      <c r="P488" s="84"/>
      <c r="Q488" s="84"/>
      <c r="R488" s="84"/>
      <c r="S488" s="84"/>
      <c r="T488" s="85"/>
      <c r="U488" s="38"/>
      <c r="V488" s="38"/>
      <c r="W488" s="38"/>
      <c r="X488" s="38"/>
      <c r="Y488" s="38"/>
      <c r="Z488" s="38"/>
      <c r="AA488" s="38"/>
      <c r="AB488" s="38"/>
      <c r="AC488" s="38"/>
      <c r="AD488" s="38"/>
      <c r="AE488" s="38"/>
      <c r="AT488" s="17" t="s">
        <v>121</v>
      </c>
      <c r="AU488" s="17" t="s">
        <v>77</v>
      </c>
    </row>
    <row r="489" s="2" customFormat="1">
      <c r="A489" s="38"/>
      <c r="B489" s="39"/>
      <c r="C489" s="40"/>
      <c r="D489" s="217" t="s">
        <v>122</v>
      </c>
      <c r="E489" s="40"/>
      <c r="F489" s="222" t="s">
        <v>702</v>
      </c>
      <c r="G489" s="40"/>
      <c r="H489" s="40"/>
      <c r="I489" s="219"/>
      <c r="J489" s="40"/>
      <c r="K489" s="40"/>
      <c r="L489" s="44"/>
      <c r="M489" s="220"/>
      <c r="N489" s="221"/>
      <c r="O489" s="84"/>
      <c r="P489" s="84"/>
      <c r="Q489" s="84"/>
      <c r="R489" s="84"/>
      <c r="S489" s="84"/>
      <c r="T489" s="85"/>
      <c r="U489" s="38"/>
      <c r="V489" s="38"/>
      <c r="W489" s="38"/>
      <c r="X489" s="38"/>
      <c r="Y489" s="38"/>
      <c r="Z489" s="38"/>
      <c r="AA489" s="38"/>
      <c r="AB489" s="38"/>
      <c r="AC489" s="38"/>
      <c r="AD489" s="38"/>
      <c r="AE489" s="38"/>
      <c r="AT489" s="17" t="s">
        <v>122</v>
      </c>
      <c r="AU489" s="17" t="s">
        <v>77</v>
      </c>
    </row>
    <row r="490" s="13" customFormat="1">
      <c r="A490" s="13"/>
      <c r="B490" s="233"/>
      <c r="C490" s="234"/>
      <c r="D490" s="217" t="s">
        <v>135</v>
      </c>
      <c r="E490" s="235" t="s">
        <v>19</v>
      </c>
      <c r="F490" s="236" t="s">
        <v>703</v>
      </c>
      <c r="G490" s="234"/>
      <c r="H490" s="237">
        <v>5.1799999999999997</v>
      </c>
      <c r="I490" s="238"/>
      <c r="J490" s="234"/>
      <c r="K490" s="234"/>
      <c r="L490" s="239"/>
      <c r="M490" s="240"/>
      <c r="N490" s="241"/>
      <c r="O490" s="241"/>
      <c r="P490" s="241"/>
      <c r="Q490" s="241"/>
      <c r="R490" s="241"/>
      <c r="S490" s="241"/>
      <c r="T490" s="242"/>
      <c r="U490" s="13"/>
      <c r="V490" s="13"/>
      <c r="W490" s="13"/>
      <c r="X490" s="13"/>
      <c r="Y490" s="13"/>
      <c r="Z490" s="13"/>
      <c r="AA490" s="13"/>
      <c r="AB490" s="13"/>
      <c r="AC490" s="13"/>
      <c r="AD490" s="13"/>
      <c r="AE490" s="13"/>
      <c r="AT490" s="243" t="s">
        <v>135</v>
      </c>
      <c r="AU490" s="243" t="s">
        <v>77</v>
      </c>
      <c r="AV490" s="13" t="s">
        <v>79</v>
      </c>
      <c r="AW490" s="13" t="s">
        <v>31</v>
      </c>
      <c r="AX490" s="13" t="s">
        <v>77</v>
      </c>
      <c r="AY490" s="243" t="s">
        <v>111</v>
      </c>
    </row>
    <row r="491" s="2" customFormat="1" ht="22.2" customHeight="1">
      <c r="A491" s="38"/>
      <c r="B491" s="39"/>
      <c r="C491" s="204" t="s">
        <v>704</v>
      </c>
      <c r="D491" s="204" t="s">
        <v>114</v>
      </c>
      <c r="E491" s="205" t="s">
        <v>705</v>
      </c>
      <c r="F491" s="206" t="s">
        <v>706</v>
      </c>
      <c r="G491" s="207" t="s">
        <v>132</v>
      </c>
      <c r="H491" s="208">
        <v>650.62199999999996</v>
      </c>
      <c r="I491" s="209"/>
      <c r="J491" s="210">
        <f>ROUND(I491*H491,2)</f>
        <v>0</v>
      </c>
      <c r="K491" s="206" t="s">
        <v>118</v>
      </c>
      <c r="L491" s="44"/>
      <c r="M491" s="211" t="s">
        <v>19</v>
      </c>
      <c r="N491" s="212" t="s">
        <v>40</v>
      </c>
      <c r="O491" s="84"/>
      <c r="P491" s="213">
        <f>O491*H491</f>
        <v>0</v>
      </c>
      <c r="Q491" s="213">
        <v>0</v>
      </c>
      <c r="R491" s="213">
        <f>Q491*H491</f>
        <v>0</v>
      </c>
      <c r="S491" s="213">
        <v>0</v>
      </c>
      <c r="T491" s="214">
        <f>S491*H491</f>
        <v>0</v>
      </c>
      <c r="U491" s="38"/>
      <c r="V491" s="38"/>
      <c r="W491" s="38"/>
      <c r="X491" s="38"/>
      <c r="Y491" s="38"/>
      <c r="Z491" s="38"/>
      <c r="AA491" s="38"/>
      <c r="AB491" s="38"/>
      <c r="AC491" s="38"/>
      <c r="AD491" s="38"/>
      <c r="AE491" s="38"/>
      <c r="AR491" s="215" t="s">
        <v>635</v>
      </c>
      <c r="AT491" s="215" t="s">
        <v>114</v>
      </c>
      <c r="AU491" s="215" t="s">
        <v>77</v>
      </c>
      <c r="AY491" s="17" t="s">
        <v>111</v>
      </c>
      <c r="BE491" s="216">
        <f>IF(N491="základní",J491,0)</f>
        <v>0</v>
      </c>
      <c r="BF491" s="216">
        <f>IF(N491="snížená",J491,0)</f>
        <v>0</v>
      </c>
      <c r="BG491" s="216">
        <f>IF(N491="zákl. přenesená",J491,0)</f>
        <v>0</v>
      </c>
      <c r="BH491" s="216">
        <f>IF(N491="sníž. přenesená",J491,0)</f>
        <v>0</v>
      </c>
      <c r="BI491" s="216">
        <f>IF(N491="nulová",J491,0)</f>
        <v>0</v>
      </c>
      <c r="BJ491" s="17" t="s">
        <v>77</v>
      </c>
      <c r="BK491" s="216">
        <f>ROUND(I491*H491,2)</f>
        <v>0</v>
      </c>
      <c r="BL491" s="17" t="s">
        <v>635</v>
      </c>
      <c r="BM491" s="215" t="s">
        <v>707</v>
      </c>
    </row>
    <row r="492" s="2" customFormat="1">
      <c r="A492" s="38"/>
      <c r="B492" s="39"/>
      <c r="C492" s="40"/>
      <c r="D492" s="217" t="s">
        <v>121</v>
      </c>
      <c r="E492" s="40"/>
      <c r="F492" s="218" t="s">
        <v>706</v>
      </c>
      <c r="G492" s="40"/>
      <c r="H492" s="40"/>
      <c r="I492" s="219"/>
      <c r="J492" s="40"/>
      <c r="K492" s="40"/>
      <c r="L492" s="44"/>
      <c r="M492" s="220"/>
      <c r="N492" s="221"/>
      <c r="O492" s="84"/>
      <c r="P492" s="84"/>
      <c r="Q492" s="84"/>
      <c r="R492" s="84"/>
      <c r="S492" s="84"/>
      <c r="T492" s="85"/>
      <c r="U492" s="38"/>
      <c r="V492" s="38"/>
      <c r="W492" s="38"/>
      <c r="X492" s="38"/>
      <c r="Y492" s="38"/>
      <c r="Z492" s="38"/>
      <c r="AA492" s="38"/>
      <c r="AB492" s="38"/>
      <c r="AC492" s="38"/>
      <c r="AD492" s="38"/>
      <c r="AE492" s="38"/>
      <c r="AT492" s="17" t="s">
        <v>121</v>
      </c>
      <c r="AU492" s="17" t="s">
        <v>77</v>
      </c>
    </row>
    <row r="493" s="2" customFormat="1">
      <c r="A493" s="38"/>
      <c r="B493" s="39"/>
      <c r="C493" s="40"/>
      <c r="D493" s="217" t="s">
        <v>122</v>
      </c>
      <c r="E493" s="40"/>
      <c r="F493" s="222" t="s">
        <v>708</v>
      </c>
      <c r="G493" s="40"/>
      <c r="H493" s="40"/>
      <c r="I493" s="219"/>
      <c r="J493" s="40"/>
      <c r="K493" s="40"/>
      <c r="L493" s="44"/>
      <c r="M493" s="220"/>
      <c r="N493" s="221"/>
      <c r="O493" s="84"/>
      <c r="P493" s="84"/>
      <c r="Q493" s="84"/>
      <c r="R493" s="84"/>
      <c r="S493" s="84"/>
      <c r="T493" s="85"/>
      <c r="U493" s="38"/>
      <c r="V493" s="38"/>
      <c r="W493" s="38"/>
      <c r="X493" s="38"/>
      <c r="Y493" s="38"/>
      <c r="Z493" s="38"/>
      <c r="AA493" s="38"/>
      <c r="AB493" s="38"/>
      <c r="AC493" s="38"/>
      <c r="AD493" s="38"/>
      <c r="AE493" s="38"/>
      <c r="AT493" s="17" t="s">
        <v>122</v>
      </c>
      <c r="AU493" s="17" t="s">
        <v>77</v>
      </c>
    </row>
    <row r="494" s="13" customFormat="1">
      <c r="A494" s="13"/>
      <c r="B494" s="233"/>
      <c r="C494" s="234"/>
      <c r="D494" s="217" t="s">
        <v>135</v>
      </c>
      <c r="E494" s="235" t="s">
        <v>19</v>
      </c>
      <c r="F494" s="236" t="s">
        <v>709</v>
      </c>
      <c r="G494" s="234"/>
      <c r="H494" s="237">
        <v>650.62199999999996</v>
      </c>
      <c r="I494" s="238"/>
      <c r="J494" s="234"/>
      <c r="K494" s="234"/>
      <c r="L494" s="239"/>
      <c r="M494" s="240"/>
      <c r="N494" s="241"/>
      <c r="O494" s="241"/>
      <c r="P494" s="241"/>
      <c r="Q494" s="241"/>
      <c r="R494" s="241"/>
      <c r="S494" s="241"/>
      <c r="T494" s="242"/>
      <c r="U494" s="13"/>
      <c r="V494" s="13"/>
      <c r="W494" s="13"/>
      <c r="X494" s="13"/>
      <c r="Y494" s="13"/>
      <c r="Z494" s="13"/>
      <c r="AA494" s="13"/>
      <c r="AB494" s="13"/>
      <c r="AC494" s="13"/>
      <c r="AD494" s="13"/>
      <c r="AE494" s="13"/>
      <c r="AT494" s="243" t="s">
        <v>135</v>
      </c>
      <c r="AU494" s="243" t="s">
        <v>77</v>
      </c>
      <c r="AV494" s="13" t="s">
        <v>79</v>
      </c>
      <c r="AW494" s="13" t="s">
        <v>31</v>
      </c>
      <c r="AX494" s="13" t="s">
        <v>69</v>
      </c>
      <c r="AY494" s="243" t="s">
        <v>111</v>
      </c>
    </row>
    <row r="495" s="14" customFormat="1">
      <c r="A495" s="14"/>
      <c r="B495" s="245"/>
      <c r="C495" s="246"/>
      <c r="D495" s="217" t="s">
        <v>135</v>
      </c>
      <c r="E495" s="247" t="s">
        <v>19</v>
      </c>
      <c r="F495" s="248" t="s">
        <v>546</v>
      </c>
      <c r="G495" s="246"/>
      <c r="H495" s="249">
        <v>650.62199999999996</v>
      </c>
      <c r="I495" s="250"/>
      <c r="J495" s="246"/>
      <c r="K495" s="246"/>
      <c r="L495" s="251"/>
      <c r="M495" s="252"/>
      <c r="N495" s="253"/>
      <c r="O495" s="253"/>
      <c r="P495" s="253"/>
      <c r="Q495" s="253"/>
      <c r="R495" s="253"/>
      <c r="S495" s="253"/>
      <c r="T495" s="254"/>
      <c r="U495" s="14"/>
      <c r="V495" s="14"/>
      <c r="W495" s="14"/>
      <c r="X495" s="14"/>
      <c r="Y495" s="14"/>
      <c r="Z495" s="14"/>
      <c r="AA495" s="14"/>
      <c r="AB495" s="14"/>
      <c r="AC495" s="14"/>
      <c r="AD495" s="14"/>
      <c r="AE495" s="14"/>
      <c r="AT495" s="255" t="s">
        <v>135</v>
      </c>
      <c r="AU495" s="255" t="s">
        <v>77</v>
      </c>
      <c r="AV495" s="14" t="s">
        <v>119</v>
      </c>
      <c r="AW495" s="14" t="s">
        <v>31</v>
      </c>
      <c r="AX495" s="14" t="s">
        <v>77</v>
      </c>
      <c r="AY495" s="255" t="s">
        <v>111</v>
      </c>
    </row>
    <row r="496" s="2" customFormat="1" ht="22.2" customHeight="1">
      <c r="A496" s="38"/>
      <c r="B496" s="39"/>
      <c r="C496" s="204" t="s">
        <v>710</v>
      </c>
      <c r="D496" s="204" t="s">
        <v>114</v>
      </c>
      <c r="E496" s="205" t="s">
        <v>711</v>
      </c>
      <c r="F496" s="206" t="s">
        <v>712</v>
      </c>
      <c r="G496" s="207" t="s">
        <v>179</v>
      </c>
      <c r="H496" s="208">
        <v>5</v>
      </c>
      <c r="I496" s="209"/>
      <c r="J496" s="210">
        <f>ROUND(I496*H496,2)</f>
        <v>0</v>
      </c>
      <c r="K496" s="206" t="s">
        <v>118</v>
      </c>
      <c r="L496" s="44"/>
      <c r="M496" s="211" t="s">
        <v>19</v>
      </c>
      <c r="N496" s="212" t="s">
        <v>40</v>
      </c>
      <c r="O496" s="84"/>
      <c r="P496" s="213">
        <f>O496*H496</f>
        <v>0</v>
      </c>
      <c r="Q496" s="213">
        <v>0</v>
      </c>
      <c r="R496" s="213">
        <f>Q496*H496</f>
        <v>0</v>
      </c>
      <c r="S496" s="213">
        <v>0</v>
      </c>
      <c r="T496" s="214">
        <f>S496*H496</f>
        <v>0</v>
      </c>
      <c r="U496" s="38"/>
      <c r="V496" s="38"/>
      <c r="W496" s="38"/>
      <c r="X496" s="38"/>
      <c r="Y496" s="38"/>
      <c r="Z496" s="38"/>
      <c r="AA496" s="38"/>
      <c r="AB496" s="38"/>
      <c r="AC496" s="38"/>
      <c r="AD496" s="38"/>
      <c r="AE496" s="38"/>
      <c r="AR496" s="215" t="s">
        <v>635</v>
      </c>
      <c r="AT496" s="215" t="s">
        <v>114</v>
      </c>
      <c r="AU496" s="215" t="s">
        <v>77</v>
      </c>
      <c r="AY496" s="17" t="s">
        <v>111</v>
      </c>
      <c r="BE496" s="216">
        <f>IF(N496="základní",J496,0)</f>
        <v>0</v>
      </c>
      <c r="BF496" s="216">
        <f>IF(N496="snížená",J496,0)</f>
        <v>0</v>
      </c>
      <c r="BG496" s="216">
        <f>IF(N496="zákl. přenesená",J496,0)</f>
        <v>0</v>
      </c>
      <c r="BH496" s="216">
        <f>IF(N496="sníž. přenesená",J496,0)</f>
        <v>0</v>
      </c>
      <c r="BI496" s="216">
        <f>IF(N496="nulová",J496,0)</f>
        <v>0</v>
      </c>
      <c r="BJ496" s="17" t="s">
        <v>77</v>
      </c>
      <c r="BK496" s="216">
        <f>ROUND(I496*H496,2)</f>
        <v>0</v>
      </c>
      <c r="BL496" s="17" t="s">
        <v>635</v>
      </c>
      <c r="BM496" s="215" t="s">
        <v>713</v>
      </c>
    </row>
    <row r="497" s="2" customFormat="1">
      <c r="A497" s="38"/>
      <c r="B497" s="39"/>
      <c r="C497" s="40"/>
      <c r="D497" s="217" t="s">
        <v>121</v>
      </c>
      <c r="E497" s="40"/>
      <c r="F497" s="218" t="s">
        <v>712</v>
      </c>
      <c r="G497" s="40"/>
      <c r="H497" s="40"/>
      <c r="I497" s="219"/>
      <c r="J497" s="40"/>
      <c r="K497" s="40"/>
      <c r="L497" s="44"/>
      <c r="M497" s="220"/>
      <c r="N497" s="221"/>
      <c r="O497" s="84"/>
      <c r="P497" s="84"/>
      <c r="Q497" s="84"/>
      <c r="R497" s="84"/>
      <c r="S497" s="84"/>
      <c r="T497" s="85"/>
      <c r="U497" s="38"/>
      <c r="V497" s="38"/>
      <c r="W497" s="38"/>
      <c r="X497" s="38"/>
      <c r="Y497" s="38"/>
      <c r="Z497" s="38"/>
      <c r="AA497" s="38"/>
      <c r="AB497" s="38"/>
      <c r="AC497" s="38"/>
      <c r="AD497" s="38"/>
      <c r="AE497" s="38"/>
      <c r="AT497" s="17" t="s">
        <v>121</v>
      </c>
      <c r="AU497" s="17" t="s">
        <v>77</v>
      </c>
    </row>
    <row r="498" s="2" customFormat="1">
      <c r="A498" s="38"/>
      <c r="B498" s="39"/>
      <c r="C498" s="40"/>
      <c r="D498" s="217" t="s">
        <v>122</v>
      </c>
      <c r="E498" s="40"/>
      <c r="F498" s="222" t="s">
        <v>714</v>
      </c>
      <c r="G498" s="40"/>
      <c r="H498" s="40"/>
      <c r="I498" s="219"/>
      <c r="J498" s="40"/>
      <c r="K498" s="40"/>
      <c r="L498" s="44"/>
      <c r="M498" s="220"/>
      <c r="N498" s="221"/>
      <c r="O498" s="84"/>
      <c r="P498" s="84"/>
      <c r="Q498" s="84"/>
      <c r="R498" s="84"/>
      <c r="S498" s="84"/>
      <c r="T498" s="85"/>
      <c r="U498" s="38"/>
      <c r="V498" s="38"/>
      <c r="W498" s="38"/>
      <c r="X498" s="38"/>
      <c r="Y498" s="38"/>
      <c r="Z498" s="38"/>
      <c r="AA498" s="38"/>
      <c r="AB498" s="38"/>
      <c r="AC498" s="38"/>
      <c r="AD498" s="38"/>
      <c r="AE498" s="38"/>
      <c r="AT498" s="17" t="s">
        <v>122</v>
      </c>
      <c r="AU498" s="17" t="s">
        <v>77</v>
      </c>
    </row>
    <row r="499" s="2" customFormat="1" ht="13.8" customHeight="1">
      <c r="A499" s="38"/>
      <c r="B499" s="39"/>
      <c r="C499" s="204" t="s">
        <v>715</v>
      </c>
      <c r="D499" s="204" t="s">
        <v>114</v>
      </c>
      <c r="E499" s="205" t="s">
        <v>716</v>
      </c>
      <c r="F499" s="206" t="s">
        <v>717</v>
      </c>
      <c r="G499" s="207" t="s">
        <v>132</v>
      </c>
      <c r="H499" s="208">
        <v>4527.1319999999996</v>
      </c>
      <c r="I499" s="209"/>
      <c r="J499" s="210">
        <f>ROUND(I499*H499,2)</f>
        <v>0</v>
      </c>
      <c r="K499" s="206" t="s">
        <v>118</v>
      </c>
      <c r="L499" s="44"/>
      <c r="M499" s="211" t="s">
        <v>19</v>
      </c>
      <c r="N499" s="212" t="s">
        <v>40</v>
      </c>
      <c r="O499" s="84"/>
      <c r="P499" s="213">
        <f>O499*H499</f>
        <v>0</v>
      </c>
      <c r="Q499" s="213">
        <v>0</v>
      </c>
      <c r="R499" s="213">
        <f>Q499*H499</f>
        <v>0</v>
      </c>
      <c r="S499" s="213">
        <v>0</v>
      </c>
      <c r="T499" s="214">
        <f>S499*H499</f>
        <v>0</v>
      </c>
      <c r="U499" s="38"/>
      <c r="V499" s="38"/>
      <c r="W499" s="38"/>
      <c r="X499" s="38"/>
      <c r="Y499" s="38"/>
      <c r="Z499" s="38"/>
      <c r="AA499" s="38"/>
      <c r="AB499" s="38"/>
      <c r="AC499" s="38"/>
      <c r="AD499" s="38"/>
      <c r="AE499" s="38"/>
      <c r="AR499" s="215" t="s">
        <v>635</v>
      </c>
      <c r="AT499" s="215" t="s">
        <v>114</v>
      </c>
      <c r="AU499" s="215" t="s">
        <v>77</v>
      </c>
      <c r="AY499" s="17" t="s">
        <v>111</v>
      </c>
      <c r="BE499" s="216">
        <f>IF(N499="základní",J499,0)</f>
        <v>0</v>
      </c>
      <c r="BF499" s="216">
        <f>IF(N499="snížená",J499,0)</f>
        <v>0</v>
      </c>
      <c r="BG499" s="216">
        <f>IF(N499="zákl. přenesená",J499,0)</f>
        <v>0</v>
      </c>
      <c r="BH499" s="216">
        <f>IF(N499="sníž. přenesená",J499,0)</f>
        <v>0</v>
      </c>
      <c r="BI499" s="216">
        <f>IF(N499="nulová",J499,0)</f>
        <v>0</v>
      </c>
      <c r="BJ499" s="17" t="s">
        <v>77</v>
      </c>
      <c r="BK499" s="216">
        <f>ROUND(I499*H499,2)</f>
        <v>0</v>
      </c>
      <c r="BL499" s="17" t="s">
        <v>635</v>
      </c>
      <c r="BM499" s="215" t="s">
        <v>718</v>
      </c>
    </row>
    <row r="500" s="2" customFormat="1">
      <c r="A500" s="38"/>
      <c r="B500" s="39"/>
      <c r="C500" s="40"/>
      <c r="D500" s="217" t="s">
        <v>121</v>
      </c>
      <c r="E500" s="40"/>
      <c r="F500" s="218" t="s">
        <v>717</v>
      </c>
      <c r="G500" s="40"/>
      <c r="H500" s="40"/>
      <c r="I500" s="219"/>
      <c r="J500" s="40"/>
      <c r="K500" s="40"/>
      <c r="L500" s="44"/>
      <c r="M500" s="220"/>
      <c r="N500" s="221"/>
      <c r="O500" s="84"/>
      <c r="P500" s="84"/>
      <c r="Q500" s="84"/>
      <c r="R500" s="84"/>
      <c r="S500" s="84"/>
      <c r="T500" s="85"/>
      <c r="U500" s="38"/>
      <c r="V500" s="38"/>
      <c r="W500" s="38"/>
      <c r="X500" s="38"/>
      <c r="Y500" s="38"/>
      <c r="Z500" s="38"/>
      <c r="AA500" s="38"/>
      <c r="AB500" s="38"/>
      <c r="AC500" s="38"/>
      <c r="AD500" s="38"/>
      <c r="AE500" s="38"/>
      <c r="AT500" s="17" t="s">
        <v>121</v>
      </c>
      <c r="AU500" s="17" t="s">
        <v>77</v>
      </c>
    </row>
    <row r="501" s="13" customFormat="1">
      <c r="A501" s="13"/>
      <c r="B501" s="233"/>
      <c r="C501" s="234"/>
      <c r="D501" s="217" t="s">
        <v>135</v>
      </c>
      <c r="E501" s="235" t="s">
        <v>19</v>
      </c>
      <c r="F501" s="236" t="s">
        <v>656</v>
      </c>
      <c r="G501" s="234"/>
      <c r="H501" s="237">
        <v>3824.1880000000001</v>
      </c>
      <c r="I501" s="238"/>
      <c r="J501" s="234"/>
      <c r="K501" s="234"/>
      <c r="L501" s="239"/>
      <c r="M501" s="240"/>
      <c r="N501" s="241"/>
      <c r="O501" s="241"/>
      <c r="P501" s="241"/>
      <c r="Q501" s="241"/>
      <c r="R501" s="241"/>
      <c r="S501" s="241"/>
      <c r="T501" s="242"/>
      <c r="U501" s="13"/>
      <c r="V501" s="13"/>
      <c r="W501" s="13"/>
      <c r="X501" s="13"/>
      <c r="Y501" s="13"/>
      <c r="Z501" s="13"/>
      <c r="AA501" s="13"/>
      <c r="AB501" s="13"/>
      <c r="AC501" s="13"/>
      <c r="AD501" s="13"/>
      <c r="AE501" s="13"/>
      <c r="AT501" s="243" t="s">
        <v>135</v>
      </c>
      <c r="AU501" s="243" t="s">
        <v>77</v>
      </c>
      <c r="AV501" s="13" t="s">
        <v>79</v>
      </c>
      <c r="AW501" s="13" t="s">
        <v>31</v>
      </c>
      <c r="AX501" s="13" t="s">
        <v>69</v>
      </c>
      <c r="AY501" s="243" t="s">
        <v>111</v>
      </c>
    </row>
    <row r="502" s="13" customFormat="1">
      <c r="A502" s="13"/>
      <c r="B502" s="233"/>
      <c r="C502" s="234"/>
      <c r="D502" s="217" t="s">
        <v>135</v>
      </c>
      <c r="E502" s="235" t="s">
        <v>19</v>
      </c>
      <c r="F502" s="236" t="s">
        <v>657</v>
      </c>
      <c r="G502" s="234"/>
      <c r="H502" s="237">
        <v>213.34399999999999</v>
      </c>
      <c r="I502" s="238"/>
      <c r="J502" s="234"/>
      <c r="K502" s="234"/>
      <c r="L502" s="239"/>
      <c r="M502" s="240"/>
      <c r="N502" s="241"/>
      <c r="O502" s="241"/>
      <c r="P502" s="241"/>
      <c r="Q502" s="241"/>
      <c r="R502" s="241"/>
      <c r="S502" s="241"/>
      <c r="T502" s="242"/>
      <c r="U502" s="13"/>
      <c r="V502" s="13"/>
      <c r="W502" s="13"/>
      <c r="X502" s="13"/>
      <c r="Y502" s="13"/>
      <c r="Z502" s="13"/>
      <c r="AA502" s="13"/>
      <c r="AB502" s="13"/>
      <c r="AC502" s="13"/>
      <c r="AD502" s="13"/>
      <c r="AE502" s="13"/>
      <c r="AT502" s="243" t="s">
        <v>135</v>
      </c>
      <c r="AU502" s="243" t="s">
        <v>77</v>
      </c>
      <c r="AV502" s="13" t="s">
        <v>79</v>
      </c>
      <c r="AW502" s="13" t="s">
        <v>31</v>
      </c>
      <c r="AX502" s="13" t="s">
        <v>69</v>
      </c>
      <c r="AY502" s="243" t="s">
        <v>111</v>
      </c>
    </row>
    <row r="503" s="13" customFormat="1">
      <c r="A503" s="13"/>
      <c r="B503" s="233"/>
      <c r="C503" s="234"/>
      <c r="D503" s="217" t="s">
        <v>135</v>
      </c>
      <c r="E503" s="235" t="s">
        <v>19</v>
      </c>
      <c r="F503" s="236" t="s">
        <v>658</v>
      </c>
      <c r="G503" s="234"/>
      <c r="H503" s="237">
        <v>59.399999999999999</v>
      </c>
      <c r="I503" s="238"/>
      <c r="J503" s="234"/>
      <c r="K503" s="234"/>
      <c r="L503" s="239"/>
      <c r="M503" s="240"/>
      <c r="N503" s="241"/>
      <c r="O503" s="241"/>
      <c r="P503" s="241"/>
      <c r="Q503" s="241"/>
      <c r="R503" s="241"/>
      <c r="S503" s="241"/>
      <c r="T503" s="242"/>
      <c r="U503" s="13"/>
      <c r="V503" s="13"/>
      <c r="W503" s="13"/>
      <c r="X503" s="13"/>
      <c r="Y503" s="13"/>
      <c r="Z503" s="13"/>
      <c r="AA503" s="13"/>
      <c r="AB503" s="13"/>
      <c r="AC503" s="13"/>
      <c r="AD503" s="13"/>
      <c r="AE503" s="13"/>
      <c r="AT503" s="243" t="s">
        <v>135</v>
      </c>
      <c r="AU503" s="243" t="s">
        <v>77</v>
      </c>
      <c r="AV503" s="13" t="s">
        <v>79</v>
      </c>
      <c r="AW503" s="13" t="s">
        <v>31</v>
      </c>
      <c r="AX503" s="13" t="s">
        <v>69</v>
      </c>
      <c r="AY503" s="243" t="s">
        <v>111</v>
      </c>
    </row>
    <row r="504" s="13" customFormat="1">
      <c r="A504" s="13"/>
      <c r="B504" s="233"/>
      <c r="C504" s="234"/>
      <c r="D504" s="217" t="s">
        <v>135</v>
      </c>
      <c r="E504" s="235" t="s">
        <v>19</v>
      </c>
      <c r="F504" s="236" t="s">
        <v>659</v>
      </c>
      <c r="G504" s="234"/>
      <c r="H504" s="237">
        <v>484.19999999999999</v>
      </c>
      <c r="I504" s="238"/>
      <c r="J504" s="234"/>
      <c r="K504" s="234"/>
      <c r="L504" s="239"/>
      <c r="M504" s="240"/>
      <c r="N504" s="241"/>
      <c r="O504" s="241"/>
      <c r="P504" s="241"/>
      <c r="Q504" s="241"/>
      <c r="R504" s="241"/>
      <c r="S504" s="241"/>
      <c r="T504" s="242"/>
      <c r="U504" s="13"/>
      <c r="V504" s="13"/>
      <c r="W504" s="13"/>
      <c r="X504" s="13"/>
      <c r="Y504" s="13"/>
      <c r="Z504" s="13"/>
      <c r="AA504" s="13"/>
      <c r="AB504" s="13"/>
      <c r="AC504" s="13"/>
      <c r="AD504" s="13"/>
      <c r="AE504" s="13"/>
      <c r="AT504" s="243" t="s">
        <v>135</v>
      </c>
      <c r="AU504" s="243" t="s">
        <v>77</v>
      </c>
      <c r="AV504" s="13" t="s">
        <v>79</v>
      </c>
      <c r="AW504" s="13" t="s">
        <v>31</v>
      </c>
      <c r="AX504" s="13" t="s">
        <v>69</v>
      </c>
      <c r="AY504" s="243" t="s">
        <v>111</v>
      </c>
    </row>
    <row r="505" s="13" customFormat="1">
      <c r="A505" s="13"/>
      <c r="B505" s="233"/>
      <c r="C505" s="234"/>
      <c r="D505" s="217" t="s">
        <v>135</v>
      </c>
      <c r="E505" s="235" t="s">
        <v>19</v>
      </c>
      <c r="F505" s="236" t="s">
        <v>660</v>
      </c>
      <c r="G505" s="234"/>
      <c r="H505" s="237">
        <v>104.40000000000001</v>
      </c>
      <c r="I505" s="238"/>
      <c r="J505" s="234"/>
      <c r="K505" s="234"/>
      <c r="L505" s="239"/>
      <c r="M505" s="240"/>
      <c r="N505" s="241"/>
      <c r="O505" s="241"/>
      <c r="P505" s="241"/>
      <c r="Q505" s="241"/>
      <c r="R505" s="241"/>
      <c r="S505" s="241"/>
      <c r="T505" s="242"/>
      <c r="U505" s="13"/>
      <c r="V505" s="13"/>
      <c r="W505" s="13"/>
      <c r="X505" s="13"/>
      <c r="Y505" s="13"/>
      <c r="Z505" s="13"/>
      <c r="AA505" s="13"/>
      <c r="AB505" s="13"/>
      <c r="AC505" s="13"/>
      <c r="AD505" s="13"/>
      <c r="AE505" s="13"/>
      <c r="AT505" s="243" t="s">
        <v>135</v>
      </c>
      <c r="AU505" s="243" t="s">
        <v>77</v>
      </c>
      <c r="AV505" s="13" t="s">
        <v>79</v>
      </c>
      <c r="AW505" s="13" t="s">
        <v>31</v>
      </c>
      <c r="AX505" s="13" t="s">
        <v>69</v>
      </c>
      <c r="AY505" s="243" t="s">
        <v>111</v>
      </c>
    </row>
    <row r="506" s="13" customFormat="1">
      <c r="A506" s="13"/>
      <c r="B506" s="233"/>
      <c r="C506" s="234"/>
      <c r="D506" s="217" t="s">
        <v>135</v>
      </c>
      <c r="E506" s="235" t="s">
        <v>19</v>
      </c>
      <c r="F506" s="236" t="s">
        <v>661</v>
      </c>
      <c r="G506" s="234"/>
      <c r="H506" s="237">
        <v>-158.40000000000001</v>
      </c>
      <c r="I506" s="238"/>
      <c r="J506" s="234"/>
      <c r="K506" s="234"/>
      <c r="L506" s="239"/>
      <c r="M506" s="240"/>
      <c r="N506" s="241"/>
      <c r="O506" s="241"/>
      <c r="P506" s="241"/>
      <c r="Q506" s="241"/>
      <c r="R506" s="241"/>
      <c r="S506" s="241"/>
      <c r="T506" s="242"/>
      <c r="U506" s="13"/>
      <c r="V506" s="13"/>
      <c r="W506" s="13"/>
      <c r="X506" s="13"/>
      <c r="Y506" s="13"/>
      <c r="Z506" s="13"/>
      <c r="AA506" s="13"/>
      <c r="AB506" s="13"/>
      <c r="AC506" s="13"/>
      <c r="AD506" s="13"/>
      <c r="AE506" s="13"/>
      <c r="AT506" s="243" t="s">
        <v>135</v>
      </c>
      <c r="AU506" s="243" t="s">
        <v>77</v>
      </c>
      <c r="AV506" s="13" t="s">
        <v>79</v>
      </c>
      <c r="AW506" s="13" t="s">
        <v>31</v>
      </c>
      <c r="AX506" s="13" t="s">
        <v>69</v>
      </c>
      <c r="AY506" s="243" t="s">
        <v>111</v>
      </c>
    </row>
    <row r="507" s="14" customFormat="1">
      <c r="A507" s="14"/>
      <c r="B507" s="245"/>
      <c r="C507" s="246"/>
      <c r="D507" s="217" t="s">
        <v>135</v>
      </c>
      <c r="E507" s="247" t="s">
        <v>19</v>
      </c>
      <c r="F507" s="248" t="s">
        <v>546</v>
      </c>
      <c r="G507" s="246"/>
      <c r="H507" s="249">
        <v>4527.1319999999996</v>
      </c>
      <c r="I507" s="250"/>
      <c r="J507" s="246"/>
      <c r="K507" s="246"/>
      <c r="L507" s="251"/>
      <c r="M507" s="252"/>
      <c r="N507" s="253"/>
      <c r="O507" s="253"/>
      <c r="P507" s="253"/>
      <c r="Q507" s="253"/>
      <c r="R507" s="253"/>
      <c r="S507" s="253"/>
      <c r="T507" s="254"/>
      <c r="U507" s="14"/>
      <c r="V507" s="14"/>
      <c r="W507" s="14"/>
      <c r="X507" s="14"/>
      <c r="Y507" s="14"/>
      <c r="Z507" s="14"/>
      <c r="AA507" s="14"/>
      <c r="AB507" s="14"/>
      <c r="AC507" s="14"/>
      <c r="AD507" s="14"/>
      <c r="AE507" s="14"/>
      <c r="AT507" s="255" t="s">
        <v>135</v>
      </c>
      <c r="AU507" s="255" t="s">
        <v>77</v>
      </c>
      <c r="AV507" s="14" t="s">
        <v>119</v>
      </c>
      <c r="AW507" s="14" t="s">
        <v>31</v>
      </c>
      <c r="AX507" s="14" t="s">
        <v>77</v>
      </c>
      <c r="AY507" s="255" t="s">
        <v>111</v>
      </c>
    </row>
    <row r="508" s="2" customFormat="1" ht="22.2" customHeight="1">
      <c r="A508" s="38"/>
      <c r="B508" s="39"/>
      <c r="C508" s="204" t="s">
        <v>719</v>
      </c>
      <c r="D508" s="204" t="s">
        <v>114</v>
      </c>
      <c r="E508" s="205" t="s">
        <v>720</v>
      </c>
      <c r="F508" s="206" t="s">
        <v>721</v>
      </c>
      <c r="G508" s="207" t="s">
        <v>132</v>
      </c>
      <c r="H508" s="208">
        <v>106.672</v>
      </c>
      <c r="I508" s="209"/>
      <c r="J508" s="210">
        <f>ROUND(I508*H508,2)</f>
        <v>0</v>
      </c>
      <c r="K508" s="206" t="s">
        <v>118</v>
      </c>
      <c r="L508" s="44"/>
      <c r="M508" s="211" t="s">
        <v>19</v>
      </c>
      <c r="N508" s="212" t="s">
        <v>40</v>
      </c>
      <c r="O508" s="84"/>
      <c r="P508" s="213">
        <f>O508*H508</f>
        <v>0</v>
      </c>
      <c r="Q508" s="213">
        <v>0</v>
      </c>
      <c r="R508" s="213">
        <f>Q508*H508</f>
        <v>0</v>
      </c>
      <c r="S508" s="213">
        <v>0</v>
      </c>
      <c r="T508" s="214">
        <f>S508*H508</f>
        <v>0</v>
      </c>
      <c r="U508" s="38"/>
      <c r="V508" s="38"/>
      <c r="W508" s="38"/>
      <c r="X508" s="38"/>
      <c r="Y508" s="38"/>
      <c r="Z508" s="38"/>
      <c r="AA508" s="38"/>
      <c r="AB508" s="38"/>
      <c r="AC508" s="38"/>
      <c r="AD508" s="38"/>
      <c r="AE508" s="38"/>
      <c r="AR508" s="215" t="s">
        <v>635</v>
      </c>
      <c r="AT508" s="215" t="s">
        <v>114</v>
      </c>
      <c r="AU508" s="215" t="s">
        <v>77</v>
      </c>
      <c r="AY508" s="17" t="s">
        <v>111</v>
      </c>
      <c r="BE508" s="216">
        <f>IF(N508="základní",J508,0)</f>
        <v>0</v>
      </c>
      <c r="BF508" s="216">
        <f>IF(N508="snížená",J508,0)</f>
        <v>0</v>
      </c>
      <c r="BG508" s="216">
        <f>IF(N508="zákl. přenesená",J508,0)</f>
        <v>0</v>
      </c>
      <c r="BH508" s="216">
        <f>IF(N508="sníž. přenesená",J508,0)</f>
        <v>0</v>
      </c>
      <c r="BI508" s="216">
        <f>IF(N508="nulová",J508,0)</f>
        <v>0</v>
      </c>
      <c r="BJ508" s="17" t="s">
        <v>77</v>
      </c>
      <c r="BK508" s="216">
        <f>ROUND(I508*H508,2)</f>
        <v>0</v>
      </c>
      <c r="BL508" s="17" t="s">
        <v>635</v>
      </c>
      <c r="BM508" s="215" t="s">
        <v>722</v>
      </c>
    </row>
    <row r="509" s="2" customFormat="1">
      <c r="A509" s="38"/>
      <c r="B509" s="39"/>
      <c r="C509" s="40"/>
      <c r="D509" s="217" t="s">
        <v>121</v>
      </c>
      <c r="E509" s="40"/>
      <c r="F509" s="218" t="s">
        <v>721</v>
      </c>
      <c r="G509" s="40"/>
      <c r="H509" s="40"/>
      <c r="I509" s="219"/>
      <c r="J509" s="40"/>
      <c r="K509" s="40"/>
      <c r="L509" s="44"/>
      <c r="M509" s="220"/>
      <c r="N509" s="221"/>
      <c r="O509" s="84"/>
      <c r="P509" s="84"/>
      <c r="Q509" s="84"/>
      <c r="R509" s="84"/>
      <c r="S509" s="84"/>
      <c r="T509" s="85"/>
      <c r="U509" s="38"/>
      <c r="V509" s="38"/>
      <c r="W509" s="38"/>
      <c r="X509" s="38"/>
      <c r="Y509" s="38"/>
      <c r="Z509" s="38"/>
      <c r="AA509" s="38"/>
      <c r="AB509" s="38"/>
      <c r="AC509" s="38"/>
      <c r="AD509" s="38"/>
      <c r="AE509" s="38"/>
      <c r="AT509" s="17" t="s">
        <v>121</v>
      </c>
      <c r="AU509" s="17" t="s">
        <v>77</v>
      </c>
    </row>
    <row r="510" s="2" customFormat="1" ht="13.8" customHeight="1">
      <c r="A510" s="38"/>
      <c r="B510" s="39"/>
      <c r="C510" s="204" t="s">
        <v>723</v>
      </c>
      <c r="D510" s="204" t="s">
        <v>114</v>
      </c>
      <c r="E510" s="205" t="s">
        <v>724</v>
      </c>
      <c r="F510" s="206" t="s">
        <v>725</v>
      </c>
      <c r="G510" s="207" t="s">
        <v>132</v>
      </c>
      <c r="H510" s="208">
        <v>74.668999999999997</v>
      </c>
      <c r="I510" s="209"/>
      <c r="J510" s="210">
        <f>ROUND(I510*H510,2)</f>
        <v>0</v>
      </c>
      <c r="K510" s="206" t="s">
        <v>118</v>
      </c>
      <c r="L510" s="44"/>
      <c r="M510" s="211" t="s">
        <v>19</v>
      </c>
      <c r="N510" s="212" t="s">
        <v>40</v>
      </c>
      <c r="O510" s="84"/>
      <c r="P510" s="213">
        <f>O510*H510</f>
        <v>0</v>
      </c>
      <c r="Q510" s="213">
        <v>0</v>
      </c>
      <c r="R510" s="213">
        <f>Q510*H510</f>
        <v>0</v>
      </c>
      <c r="S510" s="213">
        <v>0</v>
      </c>
      <c r="T510" s="214">
        <f>S510*H510</f>
        <v>0</v>
      </c>
      <c r="U510" s="38"/>
      <c r="V510" s="38"/>
      <c r="W510" s="38"/>
      <c r="X510" s="38"/>
      <c r="Y510" s="38"/>
      <c r="Z510" s="38"/>
      <c r="AA510" s="38"/>
      <c r="AB510" s="38"/>
      <c r="AC510" s="38"/>
      <c r="AD510" s="38"/>
      <c r="AE510" s="38"/>
      <c r="AR510" s="215" t="s">
        <v>635</v>
      </c>
      <c r="AT510" s="215" t="s">
        <v>114</v>
      </c>
      <c r="AU510" s="215" t="s">
        <v>77</v>
      </c>
      <c r="AY510" s="17" t="s">
        <v>111</v>
      </c>
      <c r="BE510" s="216">
        <f>IF(N510="základní",J510,0)</f>
        <v>0</v>
      </c>
      <c r="BF510" s="216">
        <f>IF(N510="snížená",J510,0)</f>
        <v>0</v>
      </c>
      <c r="BG510" s="216">
        <f>IF(N510="zákl. přenesená",J510,0)</f>
        <v>0</v>
      </c>
      <c r="BH510" s="216">
        <f>IF(N510="sníž. přenesená",J510,0)</f>
        <v>0</v>
      </c>
      <c r="BI510" s="216">
        <f>IF(N510="nulová",J510,0)</f>
        <v>0</v>
      </c>
      <c r="BJ510" s="17" t="s">
        <v>77</v>
      </c>
      <c r="BK510" s="216">
        <f>ROUND(I510*H510,2)</f>
        <v>0</v>
      </c>
      <c r="BL510" s="17" t="s">
        <v>635</v>
      </c>
      <c r="BM510" s="215" t="s">
        <v>726</v>
      </c>
    </row>
    <row r="511" s="2" customFormat="1">
      <c r="A511" s="38"/>
      <c r="B511" s="39"/>
      <c r="C511" s="40"/>
      <c r="D511" s="217" t="s">
        <v>121</v>
      </c>
      <c r="E511" s="40"/>
      <c r="F511" s="218" t="s">
        <v>725</v>
      </c>
      <c r="G511" s="40"/>
      <c r="H511" s="40"/>
      <c r="I511" s="219"/>
      <c r="J511" s="40"/>
      <c r="K511" s="40"/>
      <c r="L511" s="44"/>
      <c r="M511" s="220"/>
      <c r="N511" s="221"/>
      <c r="O511" s="84"/>
      <c r="P511" s="84"/>
      <c r="Q511" s="84"/>
      <c r="R511" s="84"/>
      <c r="S511" s="84"/>
      <c r="T511" s="85"/>
      <c r="U511" s="38"/>
      <c r="V511" s="38"/>
      <c r="W511" s="38"/>
      <c r="X511" s="38"/>
      <c r="Y511" s="38"/>
      <c r="Z511" s="38"/>
      <c r="AA511" s="38"/>
      <c r="AB511" s="38"/>
      <c r="AC511" s="38"/>
      <c r="AD511" s="38"/>
      <c r="AE511" s="38"/>
      <c r="AT511" s="17" t="s">
        <v>121</v>
      </c>
      <c r="AU511" s="17" t="s">
        <v>77</v>
      </c>
    </row>
    <row r="512" s="2" customFormat="1" ht="13.8" customHeight="1">
      <c r="A512" s="38"/>
      <c r="B512" s="39"/>
      <c r="C512" s="204" t="s">
        <v>727</v>
      </c>
      <c r="D512" s="204" t="s">
        <v>114</v>
      </c>
      <c r="E512" s="205" t="s">
        <v>728</v>
      </c>
      <c r="F512" s="206" t="s">
        <v>729</v>
      </c>
      <c r="G512" s="207" t="s">
        <v>132</v>
      </c>
      <c r="H512" s="208">
        <v>0.89900000000000002</v>
      </c>
      <c r="I512" s="209"/>
      <c r="J512" s="210">
        <f>ROUND(I512*H512,2)</f>
        <v>0</v>
      </c>
      <c r="K512" s="206" t="s">
        <v>118</v>
      </c>
      <c r="L512" s="44"/>
      <c r="M512" s="211" t="s">
        <v>19</v>
      </c>
      <c r="N512" s="212" t="s">
        <v>40</v>
      </c>
      <c r="O512" s="84"/>
      <c r="P512" s="213">
        <f>O512*H512</f>
        <v>0</v>
      </c>
      <c r="Q512" s="213">
        <v>0</v>
      </c>
      <c r="R512" s="213">
        <f>Q512*H512</f>
        <v>0</v>
      </c>
      <c r="S512" s="213">
        <v>0</v>
      </c>
      <c r="T512" s="214">
        <f>S512*H512</f>
        <v>0</v>
      </c>
      <c r="U512" s="38"/>
      <c r="V512" s="38"/>
      <c r="W512" s="38"/>
      <c r="X512" s="38"/>
      <c r="Y512" s="38"/>
      <c r="Z512" s="38"/>
      <c r="AA512" s="38"/>
      <c r="AB512" s="38"/>
      <c r="AC512" s="38"/>
      <c r="AD512" s="38"/>
      <c r="AE512" s="38"/>
      <c r="AR512" s="215" t="s">
        <v>635</v>
      </c>
      <c r="AT512" s="215" t="s">
        <v>114</v>
      </c>
      <c r="AU512" s="215" t="s">
        <v>77</v>
      </c>
      <c r="AY512" s="17" t="s">
        <v>111</v>
      </c>
      <c r="BE512" s="216">
        <f>IF(N512="základní",J512,0)</f>
        <v>0</v>
      </c>
      <c r="BF512" s="216">
        <f>IF(N512="snížená",J512,0)</f>
        <v>0</v>
      </c>
      <c r="BG512" s="216">
        <f>IF(N512="zákl. přenesená",J512,0)</f>
        <v>0</v>
      </c>
      <c r="BH512" s="216">
        <f>IF(N512="sníž. přenesená",J512,0)</f>
        <v>0</v>
      </c>
      <c r="BI512" s="216">
        <f>IF(N512="nulová",J512,0)</f>
        <v>0</v>
      </c>
      <c r="BJ512" s="17" t="s">
        <v>77</v>
      </c>
      <c r="BK512" s="216">
        <f>ROUND(I512*H512,2)</f>
        <v>0</v>
      </c>
      <c r="BL512" s="17" t="s">
        <v>635</v>
      </c>
      <c r="BM512" s="215" t="s">
        <v>730</v>
      </c>
    </row>
    <row r="513" s="2" customFormat="1">
      <c r="A513" s="38"/>
      <c r="B513" s="39"/>
      <c r="C513" s="40"/>
      <c r="D513" s="217" t="s">
        <v>121</v>
      </c>
      <c r="E513" s="40"/>
      <c r="F513" s="218" t="s">
        <v>729</v>
      </c>
      <c r="G513" s="40"/>
      <c r="H513" s="40"/>
      <c r="I513" s="219"/>
      <c r="J513" s="40"/>
      <c r="K513" s="40"/>
      <c r="L513" s="44"/>
      <c r="M513" s="220"/>
      <c r="N513" s="221"/>
      <c r="O513" s="84"/>
      <c r="P513" s="84"/>
      <c r="Q513" s="84"/>
      <c r="R513" s="84"/>
      <c r="S513" s="84"/>
      <c r="T513" s="85"/>
      <c r="U513" s="38"/>
      <c r="V513" s="38"/>
      <c r="W513" s="38"/>
      <c r="X513" s="38"/>
      <c r="Y513" s="38"/>
      <c r="Z513" s="38"/>
      <c r="AA513" s="38"/>
      <c r="AB513" s="38"/>
      <c r="AC513" s="38"/>
      <c r="AD513" s="38"/>
      <c r="AE513" s="38"/>
      <c r="AT513" s="17" t="s">
        <v>121</v>
      </c>
      <c r="AU513" s="17" t="s">
        <v>77</v>
      </c>
    </row>
    <row r="514" s="13" customFormat="1">
      <c r="A514" s="13"/>
      <c r="B514" s="233"/>
      <c r="C514" s="234"/>
      <c r="D514" s="217" t="s">
        <v>135</v>
      </c>
      <c r="E514" s="235" t="s">
        <v>19</v>
      </c>
      <c r="F514" s="236" t="s">
        <v>731</v>
      </c>
      <c r="G514" s="234"/>
      <c r="H514" s="237">
        <v>0.89900000000000002</v>
      </c>
      <c r="I514" s="238"/>
      <c r="J514" s="234"/>
      <c r="K514" s="234"/>
      <c r="L514" s="239"/>
      <c r="M514" s="240"/>
      <c r="N514" s="241"/>
      <c r="O514" s="241"/>
      <c r="P514" s="241"/>
      <c r="Q514" s="241"/>
      <c r="R514" s="241"/>
      <c r="S514" s="241"/>
      <c r="T514" s="242"/>
      <c r="U514" s="13"/>
      <c r="V514" s="13"/>
      <c r="W514" s="13"/>
      <c r="X514" s="13"/>
      <c r="Y514" s="13"/>
      <c r="Z514" s="13"/>
      <c r="AA514" s="13"/>
      <c r="AB514" s="13"/>
      <c r="AC514" s="13"/>
      <c r="AD514" s="13"/>
      <c r="AE514" s="13"/>
      <c r="AT514" s="243" t="s">
        <v>135</v>
      </c>
      <c r="AU514" s="243" t="s">
        <v>77</v>
      </c>
      <c r="AV514" s="13" t="s">
        <v>79</v>
      </c>
      <c r="AW514" s="13" t="s">
        <v>31</v>
      </c>
      <c r="AX514" s="13" t="s">
        <v>77</v>
      </c>
      <c r="AY514" s="243" t="s">
        <v>111</v>
      </c>
    </row>
    <row r="515" s="2" customFormat="1" ht="13.8" customHeight="1">
      <c r="A515" s="38"/>
      <c r="B515" s="39"/>
      <c r="C515" s="204" t="s">
        <v>732</v>
      </c>
      <c r="D515" s="204" t="s">
        <v>114</v>
      </c>
      <c r="E515" s="205" t="s">
        <v>733</v>
      </c>
      <c r="F515" s="206" t="s">
        <v>734</v>
      </c>
      <c r="G515" s="207" t="s">
        <v>132</v>
      </c>
      <c r="H515" s="208">
        <v>274.24000000000001</v>
      </c>
      <c r="I515" s="209"/>
      <c r="J515" s="210">
        <f>ROUND(I515*H515,2)</f>
        <v>0</v>
      </c>
      <c r="K515" s="206" t="s">
        <v>118</v>
      </c>
      <c r="L515" s="44"/>
      <c r="M515" s="211" t="s">
        <v>19</v>
      </c>
      <c r="N515" s="212" t="s">
        <v>40</v>
      </c>
      <c r="O515" s="84"/>
      <c r="P515" s="213">
        <f>O515*H515</f>
        <v>0</v>
      </c>
      <c r="Q515" s="213">
        <v>0</v>
      </c>
      <c r="R515" s="213">
        <f>Q515*H515</f>
        <v>0</v>
      </c>
      <c r="S515" s="213">
        <v>0</v>
      </c>
      <c r="T515" s="214">
        <f>S515*H515</f>
        <v>0</v>
      </c>
      <c r="U515" s="38"/>
      <c r="V515" s="38"/>
      <c r="W515" s="38"/>
      <c r="X515" s="38"/>
      <c r="Y515" s="38"/>
      <c r="Z515" s="38"/>
      <c r="AA515" s="38"/>
      <c r="AB515" s="38"/>
      <c r="AC515" s="38"/>
      <c r="AD515" s="38"/>
      <c r="AE515" s="38"/>
      <c r="AR515" s="215" t="s">
        <v>635</v>
      </c>
      <c r="AT515" s="215" t="s">
        <v>114</v>
      </c>
      <c r="AU515" s="215" t="s">
        <v>77</v>
      </c>
      <c r="AY515" s="17" t="s">
        <v>111</v>
      </c>
      <c r="BE515" s="216">
        <f>IF(N515="základní",J515,0)</f>
        <v>0</v>
      </c>
      <c r="BF515" s="216">
        <f>IF(N515="snížená",J515,0)</f>
        <v>0</v>
      </c>
      <c r="BG515" s="216">
        <f>IF(N515="zákl. přenesená",J515,0)</f>
        <v>0</v>
      </c>
      <c r="BH515" s="216">
        <f>IF(N515="sníž. přenesená",J515,0)</f>
        <v>0</v>
      </c>
      <c r="BI515" s="216">
        <f>IF(N515="nulová",J515,0)</f>
        <v>0</v>
      </c>
      <c r="BJ515" s="17" t="s">
        <v>77</v>
      </c>
      <c r="BK515" s="216">
        <f>ROUND(I515*H515,2)</f>
        <v>0</v>
      </c>
      <c r="BL515" s="17" t="s">
        <v>635</v>
      </c>
      <c r="BM515" s="215" t="s">
        <v>735</v>
      </c>
    </row>
    <row r="516" s="2" customFormat="1">
      <c r="A516" s="38"/>
      <c r="B516" s="39"/>
      <c r="C516" s="40"/>
      <c r="D516" s="217" t="s">
        <v>121</v>
      </c>
      <c r="E516" s="40"/>
      <c r="F516" s="218" t="s">
        <v>734</v>
      </c>
      <c r="G516" s="40"/>
      <c r="H516" s="40"/>
      <c r="I516" s="219"/>
      <c r="J516" s="40"/>
      <c r="K516" s="40"/>
      <c r="L516" s="44"/>
      <c r="M516" s="220"/>
      <c r="N516" s="221"/>
      <c r="O516" s="84"/>
      <c r="P516" s="84"/>
      <c r="Q516" s="84"/>
      <c r="R516" s="84"/>
      <c r="S516" s="84"/>
      <c r="T516" s="85"/>
      <c r="U516" s="38"/>
      <c r="V516" s="38"/>
      <c r="W516" s="38"/>
      <c r="X516" s="38"/>
      <c r="Y516" s="38"/>
      <c r="Z516" s="38"/>
      <c r="AA516" s="38"/>
      <c r="AB516" s="38"/>
      <c r="AC516" s="38"/>
      <c r="AD516" s="38"/>
      <c r="AE516" s="38"/>
      <c r="AT516" s="17" t="s">
        <v>121</v>
      </c>
      <c r="AU516" s="17" t="s">
        <v>77</v>
      </c>
    </row>
    <row r="517" s="13" customFormat="1">
      <c r="A517" s="13"/>
      <c r="B517" s="233"/>
      <c r="C517" s="234"/>
      <c r="D517" s="217" t="s">
        <v>135</v>
      </c>
      <c r="E517" s="235" t="s">
        <v>19</v>
      </c>
      <c r="F517" s="236" t="s">
        <v>662</v>
      </c>
      <c r="G517" s="234"/>
      <c r="H517" s="237">
        <v>269.24000000000001</v>
      </c>
      <c r="I517" s="238"/>
      <c r="J517" s="234"/>
      <c r="K517" s="234"/>
      <c r="L517" s="239"/>
      <c r="M517" s="240"/>
      <c r="N517" s="241"/>
      <c r="O517" s="241"/>
      <c r="P517" s="241"/>
      <c r="Q517" s="241"/>
      <c r="R517" s="241"/>
      <c r="S517" s="241"/>
      <c r="T517" s="242"/>
      <c r="U517" s="13"/>
      <c r="V517" s="13"/>
      <c r="W517" s="13"/>
      <c r="X517" s="13"/>
      <c r="Y517" s="13"/>
      <c r="Z517" s="13"/>
      <c r="AA517" s="13"/>
      <c r="AB517" s="13"/>
      <c r="AC517" s="13"/>
      <c r="AD517" s="13"/>
      <c r="AE517" s="13"/>
      <c r="AT517" s="243" t="s">
        <v>135</v>
      </c>
      <c r="AU517" s="243" t="s">
        <v>77</v>
      </c>
      <c r="AV517" s="13" t="s">
        <v>79</v>
      </c>
      <c r="AW517" s="13" t="s">
        <v>31</v>
      </c>
      <c r="AX517" s="13" t="s">
        <v>69</v>
      </c>
      <c r="AY517" s="243" t="s">
        <v>111</v>
      </c>
    </row>
    <row r="518" s="13" customFormat="1">
      <c r="A518" s="13"/>
      <c r="B518" s="233"/>
      <c r="C518" s="234"/>
      <c r="D518" s="217" t="s">
        <v>135</v>
      </c>
      <c r="E518" s="235" t="s">
        <v>19</v>
      </c>
      <c r="F518" s="236" t="s">
        <v>736</v>
      </c>
      <c r="G518" s="234"/>
      <c r="H518" s="237">
        <v>5</v>
      </c>
      <c r="I518" s="238"/>
      <c r="J518" s="234"/>
      <c r="K518" s="234"/>
      <c r="L518" s="239"/>
      <c r="M518" s="240"/>
      <c r="N518" s="241"/>
      <c r="O518" s="241"/>
      <c r="P518" s="241"/>
      <c r="Q518" s="241"/>
      <c r="R518" s="241"/>
      <c r="S518" s="241"/>
      <c r="T518" s="242"/>
      <c r="U518" s="13"/>
      <c r="V518" s="13"/>
      <c r="W518" s="13"/>
      <c r="X518" s="13"/>
      <c r="Y518" s="13"/>
      <c r="Z518" s="13"/>
      <c r="AA518" s="13"/>
      <c r="AB518" s="13"/>
      <c r="AC518" s="13"/>
      <c r="AD518" s="13"/>
      <c r="AE518" s="13"/>
      <c r="AT518" s="243" t="s">
        <v>135</v>
      </c>
      <c r="AU518" s="243" t="s">
        <v>77</v>
      </c>
      <c r="AV518" s="13" t="s">
        <v>79</v>
      </c>
      <c r="AW518" s="13" t="s">
        <v>31</v>
      </c>
      <c r="AX518" s="13" t="s">
        <v>69</v>
      </c>
      <c r="AY518" s="243" t="s">
        <v>111</v>
      </c>
    </row>
    <row r="519" s="14" customFormat="1">
      <c r="A519" s="14"/>
      <c r="B519" s="245"/>
      <c r="C519" s="246"/>
      <c r="D519" s="217" t="s">
        <v>135</v>
      </c>
      <c r="E519" s="247" t="s">
        <v>19</v>
      </c>
      <c r="F519" s="248" t="s">
        <v>546</v>
      </c>
      <c r="G519" s="246"/>
      <c r="H519" s="249">
        <v>274.24000000000001</v>
      </c>
      <c r="I519" s="250"/>
      <c r="J519" s="246"/>
      <c r="K519" s="246"/>
      <c r="L519" s="251"/>
      <c r="M519" s="256"/>
      <c r="N519" s="257"/>
      <c r="O519" s="257"/>
      <c r="P519" s="257"/>
      <c r="Q519" s="257"/>
      <c r="R519" s="257"/>
      <c r="S519" s="257"/>
      <c r="T519" s="258"/>
      <c r="U519" s="14"/>
      <c r="V519" s="14"/>
      <c r="W519" s="14"/>
      <c r="X519" s="14"/>
      <c r="Y519" s="14"/>
      <c r="Z519" s="14"/>
      <c r="AA519" s="14"/>
      <c r="AB519" s="14"/>
      <c r="AC519" s="14"/>
      <c r="AD519" s="14"/>
      <c r="AE519" s="14"/>
      <c r="AT519" s="255" t="s">
        <v>135</v>
      </c>
      <c r="AU519" s="255" t="s">
        <v>77</v>
      </c>
      <c r="AV519" s="14" t="s">
        <v>119</v>
      </c>
      <c r="AW519" s="14" t="s">
        <v>31</v>
      </c>
      <c r="AX519" s="14" t="s">
        <v>77</v>
      </c>
      <c r="AY519" s="255" t="s">
        <v>111</v>
      </c>
    </row>
    <row r="520" s="2" customFormat="1" ht="6.96" customHeight="1">
      <c r="A520" s="38"/>
      <c r="B520" s="59"/>
      <c r="C520" s="60"/>
      <c r="D520" s="60"/>
      <c r="E520" s="60"/>
      <c r="F520" s="60"/>
      <c r="G520" s="60"/>
      <c r="H520" s="60"/>
      <c r="I520" s="60"/>
      <c r="J520" s="60"/>
      <c r="K520" s="60"/>
      <c r="L520" s="44"/>
      <c r="M520" s="38"/>
      <c r="O520" s="38"/>
      <c r="P520" s="38"/>
      <c r="Q520" s="38"/>
      <c r="R520" s="38"/>
      <c r="S520" s="38"/>
      <c r="T520" s="38"/>
      <c r="U520" s="38"/>
      <c r="V520" s="38"/>
      <c r="W520" s="38"/>
      <c r="X520" s="38"/>
      <c r="Y520" s="38"/>
      <c r="Z520" s="38"/>
      <c r="AA520" s="38"/>
      <c r="AB520" s="38"/>
      <c r="AC520" s="38"/>
      <c r="AD520" s="38"/>
      <c r="AE520" s="38"/>
    </row>
  </sheetData>
  <sheetProtection sheet="1" autoFilter="0" formatColumns="0" formatRows="0" objects="1" scenarios="1" spinCount="100000" saltValue="6BRQ2mX5tzwjJ7DkUP8CfA+tBTHxhygdXXaMhYViOHgLYfi39hocYm1hKwF3ZmaE3zaFy87otvW1TQbRbeeaVA==" hashValue="nsnrc6Zjg85El5I95h85EXgpdiJecAqDIP6Lrq6yngG9D3hqBnNqpRmSoxHmuyNq1pVRZqyPVppJBhzZiqnQbQ==" algorithmName="SHA-512" password="CC35"/>
  <autoFilter ref="C81:K51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851563" style="1" customWidth="1"/>
    <col min="2" max="2" width="1.148438" style="1" customWidth="1"/>
    <col min="3" max="3" width="4.421875" style="1" customWidth="1"/>
    <col min="4" max="4" width="4.574219" style="1" customWidth="1"/>
    <col min="5" max="5" width="18.28125" style="1" customWidth="1"/>
    <col min="6" max="6" width="54.42188" style="1" customWidth="1"/>
    <col min="7" max="7" width="8.003906" style="1" customWidth="1"/>
    <col min="8" max="8" width="12.28125" style="1" customWidth="1"/>
    <col min="9" max="9" width="21.57422" style="1" customWidth="1"/>
    <col min="10" max="10" width="21.57422" style="1" customWidth="1"/>
    <col min="11" max="11" width="21.57422" style="1" customWidth="1"/>
    <col min="12" max="12" width="10.00391" style="1" customWidth="1"/>
    <col min="13" max="13" width="11.57422" style="1" hidden="1" customWidth="1"/>
    <col min="14" max="14" width="9.140625" style="1" hidden="1"/>
    <col min="15" max="15" width="15.14063" style="1" hidden="1" customWidth="1"/>
    <col min="16" max="16" width="15.14063" style="1" hidden="1" customWidth="1"/>
    <col min="17" max="17" width="15.14063" style="1" hidden="1" customWidth="1"/>
    <col min="18" max="18" width="15.14063" style="1" hidden="1" customWidth="1"/>
    <col min="19" max="19" width="15.14063" style="1" hidden="1" customWidth="1"/>
    <col min="20" max="20" width="15.14063" style="1" hidden="1" customWidth="1"/>
    <col min="21" max="21" width="17.42188" style="1" hidden="1" customWidth="1"/>
    <col min="22" max="22" width="13.14063" style="1" customWidth="1"/>
    <col min="23" max="23" width="17.42188" style="1" customWidth="1"/>
    <col min="24" max="24" width="13.14063" style="1" customWidth="1"/>
    <col min="25" max="25" width="16.00391" style="1" customWidth="1"/>
    <col min="26" max="26" width="11.71094" style="1" customWidth="1"/>
    <col min="27" max="27" width="16.00391" style="1" customWidth="1"/>
    <col min="28" max="28" width="17.42188" style="1" customWidth="1"/>
    <col min="29" max="29" width="11.71094" style="1" customWidth="1"/>
    <col min="30" max="30" width="16.00391" style="1" customWidth="1"/>
    <col min="31" max="31" width="17.42188"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7" t="s">
        <v>82</v>
      </c>
    </row>
    <row r="3" s="1" customFormat="1" ht="6.96" customHeight="1">
      <c r="B3" s="128"/>
      <c r="C3" s="129"/>
      <c r="D3" s="129"/>
      <c r="E3" s="129"/>
      <c r="F3" s="129"/>
      <c r="G3" s="129"/>
      <c r="H3" s="129"/>
      <c r="I3" s="129"/>
      <c r="J3" s="129"/>
      <c r="K3" s="129"/>
      <c r="L3" s="20"/>
      <c r="AT3" s="17" t="s">
        <v>79</v>
      </c>
    </row>
    <row r="4" s="1" customFormat="1" ht="24.96" customHeight="1">
      <c r="B4" s="20"/>
      <c r="D4" s="130" t="s">
        <v>86</v>
      </c>
      <c r="L4" s="20"/>
      <c r="M4" s="131" t="s">
        <v>10</v>
      </c>
      <c r="AT4" s="17" t="s">
        <v>4</v>
      </c>
    </row>
    <row r="5" s="1" customFormat="1" ht="6.96" customHeight="1">
      <c r="B5" s="20"/>
      <c r="L5" s="20"/>
    </row>
    <row r="6" s="1" customFormat="1" ht="12" customHeight="1">
      <c r="B6" s="20"/>
      <c r="D6" s="132" t="s">
        <v>16</v>
      </c>
      <c r="L6" s="20"/>
    </row>
    <row r="7" s="1" customFormat="1" ht="14.4" customHeight="1">
      <c r="B7" s="20"/>
      <c r="E7" s="133" t="str">
        <f>'Rekapitulace zakázky'!K6</f>
        <v>Oprava kolejí a výhybek v žst. Kopidlno</v>
      </c>
      <c r="F7" s="132"/>
      <c r="G7" s="132"/>
      <c r="H7" s="132"/>
      <c r="L7" s="20"/>
    </row>
    <row r="8" s="2" customFormat="1" ht="12" customHeight="1">
      <c r="A8" s="38"/>
      <c r="B8" s="44"/>
      <c r="C8" s="38"/>
      <c r="D8" s="132" t="s">
        <v>87</v>
      </c>
      <c r="E8" s="38"/>
      <c r="F8" s="38"/>
      <c r="G8" s="38"/>
      <c r="H8" s="38"/>
      <c r="I8" s="38"/>
      <c r="J8" s="38"/>
      <c r="K8" s="38"/>
      <c r="L8" s="134"/>
      <c r="S8" s="38"/>
      <c r="T8" s="38"/>
      <c r="U8" s="38"/>
      <c r="V8" s="38"/>
      <c r="W8" s="38"/>
      <c r="X8" s="38"/>
      <c r="Y8" s="38"/>
      <c r="Z8" s="38"/>
      <c r="AA8" s="38"/>
      <c r="AB8" s="38"/>
      <c r="AC8" s="38"/>
      <c r="AD8" s="38"/>
      <c r="AE8" s="38"/>
    </row>
    <row r="9" s="2" customFormat="1" ht="14.4" customHeight="1">
      <c r="A9" s="38"/>
      <c r="B9" s="44"/>
      <c r="C9" s="38"/>
      <c r="D9" s="38"/>
      <c r="E9" s="135" t="s">
        <v>737</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zakázky'!AN8</f>
        <v>9. 7. 2020</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tr">
        <f>IF('Rekapitulace zakázky'!AN10="","",'Rekapitulace zakázky'!AN10)</f>
        <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tr">
        <f>IF('Rekapitulace zakázky'!E11="","",'Rekapitulace zakázky'!E11)</f>
        <v xml:space="preserve"> </v>
      </c>
      <c r="F15" s="38"/>
      <c r="G15" s="38"/>
      <c r="H15" s="38"/>
      <c r="I15" s="132" t="s">
        <v>27</v>
      </c>
      <c r="J15" s="136" t="str">
        <f>IF('Rekapitulace zakázky'!AN11="","",'Rekapitulace zakázky'!AN11)</f>
        <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28</v>
      </c>
      <c r="E17" s="38"/>
      <c r="F17" s="38"/>
      <c r="G17" s="38"/>
      <c r="H17" s="38"/>
      <c r="I17" s="132" t="s">
        <v>26</v>
      </c>
      <c r="J17" s="33" t="str">
        <f>'Rekapitulace zakázky'!AN13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zakázky'!E14</f>
        <v>Vyplň údaj</v>
      </c>
      <c r="F18" s="136"/>
      <c r="G18" s="136"/>
      <c r="H18" s="136"/>
      <c r="I18" s="132" t="s">
        <v>27</v>
      </c>
      <c r="J18" s="33" t="str">
        <f>'Rekapitulace zakázky'!AN14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30</v>
      </c>
      <c r="E20" s="38"/>
      <c r="F20" s="38"/>
      <c r="G20" s="38"/>
      <c r="H20" s="38"/>
      <c r="I20" s="132" t="s">
        <v>26</v>
      </c>
      <c r="J20" s="136" t="str">
        <f>IF('Rekapitulace zakázky'!AN16="","",'Rekapitulace zakázky'!AN16)</f>
        <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tr">
        <f>IF('Rekapitulace zakázky'!E17="","",'Rekapitulace zakázky'!E17)</f>
        <v xml:space="preserve"> </v>
      </c>
      <c r="F21" s="38"/>
      <c r="G21" s="38"/>
      <c r="H21" s="38"/>
      <c r="I21" s="132" t="s">
        <v>27</v>
      </c>
      <c r="J21" s="136" t="str">
        <f>IF('Rekapitulace zakázky'!AN17="","",'Rekapitulace zakázky'!AN17)</f>
        <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32</v>
      </c>
      <c r="E23" s="38"/>
      <c r="F23" s="38"/>
      <c r="G23" s="38"/>
      <c r="H23" s="38"/>
      <c r="I23" s="132" t="s">
        <v>26</v>
      </c>
      <c r="J23" s="136" t="str">
        <f>IF('Rekapitulace zakázky'!AN19="","",'Rekapitulace zakázky'!AN19)</f>
        <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tr">
        <f>IF('Rekapitulace zakázky'!E20="","",'Rekapitulace zakázky'!E20)</f>
        <v xml:space="preserve"> </v>
      </c>
      <c r="F24" s="38"/>
      <c r="G24" s="38"/>
      <c r="H24" s="38"/>
      <c r="I24" s="132" t="s">
        <v>27</v>
      </c>
      <c r="J24" s="136" t="str">
        <f>IF('Rekapitulace zakázky'!AN20="","",'Rekapitulace zakázky'!AN20)</f>
        <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33</v>
      </c>
      <c r="E26" s="38"/>
      <c r="F26" s="38"/>
      <c r="G26" s="38"/>
      <c r="H26" s="38"/>
      <c r="I26" s="38"/>
      <c r="J26" s="38"/>
      <c r="K26" s="38"/>
      <c r="L26" s="134"/>
      <c r="S26" s="38"/>
      <c r="T26" s="38"/>
      <c r="U26" s="38"/>
      <c r="V26" s="38"/>
      <c r="W26" s="38"/>
      <c r="X26" s="38"/>
      <c r="Y26" s="38"/>
      <c r="Z26" s="38"/>
      <c r="AA26" s="38"/>
      <c r="AB26" s="38"/>
      <c r="AC26" s="38"/>
      <c r="AD26" s="38"/>
      <c r="AE26" s="38"/>
    </row>
    <row r="27" s="8" customFormat="1" ht="14.4"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35</v>
      </c>
      <c r="E30" s="38"/>
      <c r="F30" s="38"/>
      <c r="G30" s="38"/>
      <c r="H30" s="38"/>
      <c r="I30" s="38"/>
      <c r="J30" s="144">
        <f>ROUND(J90,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37</v>
      </c>
      <c r="G32" s="38"/>
      <c r="H32" s="38"/>
      <c r="I32" s="145" t="s">
        <v>36</v>
      </c>
      <c r="J32" s="145" t="s">
        <v>38</v>
      </c>
      <c r="K32" s="38"/>
      <c r="L32" s="134"/>
      <c r="S32" s="38"/>
      <c r="T32" s="38"/>
      <c r="U32" s="38"/>
      <c r="V32" s="38"/>
      <c r="W32" s="38"/>
      <c r="X32" s="38"/>
      <c r="Y32" s="38"/>
      <c r="Z32" s="38"/>
      <c r="AA32" s="38"/>
      <c r="AB32" s="38"/>
      <c r="AC32" s="38"/>
      <c r="AD32" s="38"/>
      <c r="AE32" s="38"/>
    </row>
    <row r="33" s="2" customFormat="1" ht="14.4" customHeight="1">
      <c r="A33" s="38"/>
      <c r="B33" s="44"/>
      <c r="C33" s="38"/>
      <c r="D33" s="146" t="s">
        <v>39</v>
      </c>
      <c r="E33" s="132" t="s">
        <v>40</v>
      </c>
      <c r="F33" s="147">
        <f>ROUND((SUM(BE90:BE204)),  2)</f>
        <v>0</v>
      </c>
      <c r="G33" s="38"/>
      <c r="H33" s="38"/>
      <c r="I33" s="148">
        <v>0.20999999999999999</v>
      </c>
      <c r="J33" s="147">
        <f>ROUND(((SUM(BE90:BE204))*I33),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41</v>
      </c>
      <c r="F34" s="147">
        <f>ROUND((SUM(BF90:BF204)),  2)</f>
        <v>0</v>
      </c>
      <c r="G34" s="38"/>
      <c r="H34" s="38"/>
      <c r="I34" s="148">
        <v>0.14999999999999999</v>
      </c>
      <c r="J34" s="147">
        <f>ROUND(((SUM(BF90:BF204))*I34),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42</v>
      </c>
      <c r="F35" s="147">
        <f>ROUND((SUM(BG90:BG204)),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43</v>
      </c>
      <c r="F36" s="147">
        <f>ROUND((SUM(BH90:BH204)),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44</v>
      </c>
      <c r="F37" s="147">
        <f>ROUND((SUM(BI90:BI204)),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45</v>
      </c>
      <c r="E39" s="151"/>
      <c r="F39" s="151"/>
      <c r="G39" s="152" t="s">
        <v>46</v>
      </c>
      <c r="H39" s="153" t="s">
        <v>47</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89</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4.4" customHeight="1">
      <c r="A48" s="38"/>
      <c r="B48" s="39"/>
      <c r="C48" s="40"/>
      <c r="D48" s="40"/>
      <c r="E48" s="160" t="str">
        <f>E7</f>
        <v>Oprava kolejí a výhybek v žst. Kopidlno</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87</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4.4" customHeight="1">
      <c r="A50" s="38"/>
      <c r="B50" s="39"/>
      <c r="C50" s="40"/>
      <c r="D50" s="40"/>
      <c r="E50" s="69" t="str">
        <f>E9</f>
        <v>SO 02 - Oprava a izolace propustku v ev. km 25,116</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 xml:space="preserve"> </v>
      </c>
      <c r="G52" s="40"/>
      <c r="H52" s="40"/>
      <c r="I52" s="32" t="s">
        <v>23</v>
      </c>
      <c r="J52" s="72" t="str">
        <f>IF(J12="","",J12)</f>
        <v>9. 7. 2020</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6" customHeight="1">
      <c r="A54" s="38"/>
      <c r="B54" s="39"/>
      <c r="C54" s="32" t="s">
        <v>25</v>
      </c>
      <c r="D54" s="40"/>
      <c r="E54" s="40"/>
      <c r="F54" s="27" t="str">
        <f>E15</f>
        <v xml:space="preserve"> </v>
      </c>
      <c r="G54" s="40"/>
      <c r="H54" s="40"/>
      <c r="I54" s="32" t="s">
        <v>30</v>
      </c>
      <c r="J54" s="36" t="str">
        <f>E21</f>
        <v xml:space="preserve"> </v>
      </c>
      <c r="K54" s="40"/>
      <c r="L54" s="134"/>
      <c r="S54" s="38"/>
      <c r="T54" s="38"/>
      <c r="U54" s="38"/>
      <c r="V54" s="38"/>
      <c r="W54" s="38"/>
      <c r="X54" s="38"/>
      <c r="Y54" s="38"/>
      <c r="Z54" s="38"/>
      <c r="AA54" s="38"/>
      <c r="AB54" s="38"/>
      <c r="AC54" s="38"/>
      <c r="AD54" s="38"/>
      <c r="AE54" s="38"/>
    </row>
    <row r="55" s="2" customFormat="1" ht="15.6" customHeight="1">
      <c r="A55" s="38"/>
      <c r="B55" s="39"/>
      <c r="C55" s="32" t="s">
        <v>28</v>
      </c>
      <c r="D55" s="40"/>
      <c r="E55" s="40"/>
      <c r="F55" s="27" t="str">
        <f>IF(E18="","",E18)</f>
        <v>Vyplň údaj</v>
      </c>
      <c r="G55" s="40"/>
      <c r="H55" s="40"/>
      <c r="I55" s="32" t="s">
        <v>32</v>
      </c>
      <c r="J55" s="36" t="str">
        <f>E24</f>
        <v xml:space="preserve"> </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90</v>
      </c>
      <c r="D57" s="162"/>
      <c r="E57" s="162"/>
      <c r="F57" s="162"/>
      <c r="G57" s="162"/>
      <c r="H57" s="162"/>
      <c r="I57" s="162"/>
      <c r="J57" s="163" t="s">
        <v>91</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67</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92</v>
      </c>
    </row>
    <row r="60" s="9" customFormat="1" ht="24.96" customHeight="1">
      <c r="A60" s="9"/>
      <c r="B60" s="165"/>
      <c r="C60" s="166"/>
      <c r="D60" s="167" t="s">
        <v>93</v>
      </c>
      <c r="E60" s="168"/>
      <c r="F60" s="168"/>
      <c r="G60" s="168"/>
      <c r="H60" s="168"/>
      <c r="I60" s="168"/>
      <c r="J60" s="169">
        <f>J91</f>
        <v>0</v>
      </c>
      <c r="K60" s="166"/>
      <c r="L60" s="170"/>
      <c r="S60" s="9"/>
      <c r="T60" s="9"/>
      <c r="U60" s="9"/>
      <c r="V60" s="9"/>
      <c r="W60" s="9"/>
      <c r="X60" s="9"/>
      <c r="Y60" s="9"/>
      <c r="Z60" s="9"/>
      <c r="AA60" s="9"/>
      <c r="AB60" s="9"/>
      <c r="AC60" s="9"/>
      <c r="AD60" s="9"/>
      <c r="AE60" s="9"/>
    </row>
    <row r="61" s="10" customFormat="1" ht="19.92" customHeight="1">
      <c r="A61" s="10"/>
      <c r="B61" s="171"/>
      <c r="C61" s="172"/>
      <c r="D61" s="173" t="s">
        <v>738</v>
      </c>
      <c r="E61" s="174"/>
      <c r="F61" s="174"/>
      <c r="G61" s="174"/>
      <c r="H61" s="174"/>
      <c r="I61" s="174"/>
      <c r="J61" s="175">
        <f>J92</f>
        <v>0</v>
      </c>
      <c r="K61" s="172"/>
      <c r="L61" s="176"/>
      <c r="S61" s="10"/>
      <c r="T61" s="10"/>
      <c r="U61" s="10"/>
      <c r="V61" s="10"/>
      <c r="W61" s="10"/>
      <c r="X61" s="10"/>
      <c r="Y61" s="10"/>
      <c r="Z61" s="10"/>
      <c r="AA61" s="10"/>
      <c r="AB61" s="10"/>
      <c r="AC61" s="10"/>
      <c r="AD61" s="10"/>
      <c r="AE61" s="10"/>
    </row>
    <row r="62" s="10" customFormat="1" ht="19.92" customHeight="1">
      <c r="A62" s="10"/>
      <c r="B62" s="171"/>
      <c r="C62" s="172"/>
      <c r="D62" s="173" t="s">
        <v>739</v>
      </c>
      <c r="E62" s="174"/>
      <c r="F62" s="174"/>
      <c r="G62" s="174"/>
      <c r="H62" s="174"/>
      <c r="I62" s="174"/>
      <c r="J62" s="175">
        <f>J121</f>
        <v>0</v>
      </c>
      <c r="K62" s="172"/>
      <c r="L62" s="176"/>
      <c r="S62" s="10"/>
      <c r="T62" s="10"/>
      <c r="U62" s="10"/>
      <c r="V62" s="10"/>
      <c r="W62" s="10"/>
      <c r="X62" s="10"/>
      <c r="Y62" s="10"/>
      <c r="Z62" s="10"/>
      <c r="AA62" s="10"/>
      <c r="AB62" s="10"/>
      <c r="AC62" s="10"/>
      <c r="AD62" s="10"/>
      <c r="AE62" s="10"/>
    </row>
    <row r="63" s="10" customFormat="1" ht="19.92" customHeight="1">
      <c r="A63" s="10"/>
      <c r="B63" s="171"/>
      <c r="C63" s="172"/>
      <c r="D63" s="173" t="s">
        <v>740</v>
      </c>
      <c r="E63" s="174"/>
      <c r="F63" s="174"/>
      <c r="G63" s="174"/>
      <c r="H63" s="174"/>
      <c r="I63" s="174"/>
      <c r="J63" s="175">
        <f>J122</f>
        <v>0</v>
      </c>
      <c r="K63" s="172"/>
      <c r="L63" s="176"/>
      <c r="S63" s="10"/>
      <c r="T63" s="10"/>
      <c r="U63" s="10"/>
      <c r="V63" s="10"/>
      <c r="W63" s="10"/>
      <c r="X63" s="10"/>
      <c r="Y63" s="10"/>
      <c r="Z63" s="10"/>
      <c r="AA63" s="10"/>
      <c r="AB63" s="10"/>
      <c r="AC63" s="10"/>
      <c r="AD63" s="10"/>
      <c r="AE63" s="10"/>
    </row>
    <row r="64" s="10" customFormat="1" ht="19.92" customHeight="1">
      <c r="A64" s="10"/>
      <c r="B64" s="171"/>
      <c r="C64" s="172"/>
      <c r="D64" s="173" t="s">
        <v>741</v>
      </c>
      <c r="E64" s="174"/>
      <c r="F64" s="174"/>
      <c r="G64" s="174"/>
      <c r="H64" s="174"/>
      <c r="I64" s="174"/>
      <c r="J64" s="175">
        <f>J131</f>
        <v>0</v>
      </c>
      <c r="K64" s="172"/>
      <c r="L64" s="176"/>
      <c r="S64" s="10"/>
      <c r="T64" s="10"/>
      <c r="U64" s="10"/>
      <c r="V64" s="10"/>
      <c r="W64" s="10"/>
      <c r="X64" s="10"/>
      <c r="Y64" s="10"/>
      <c r="Z64" s="10"/>
      <c r="AA64" s="10"/>
      <c r="AB64" s="10"/>
      <c r="AC64" s="10"/>
      <c r="AD64" s="10"/>
      <c r="AE64" s="10"/>
    </row>
    <row r="65" s="10" customFormat="1" ht="19.92" customHeight="1">
      <c r="A65" s="10"/>
      <c r="B65" s="171"/>
      <c r="C65" s="172"/>
      <c r="D65" s="173" t="s">
        <v>742</v>
      </c>
      <c r="E65" s="174"/>
      <c r="F65" s="174"/>
      <c r="G65" s="174"/>
      <c r="H65" s="174"/>
      <c r="I65" s="174"/>
      <c r="J65" s="175">
        <f>J140</f>
        <v>0</v>
      </c>
      <c r="K65" s="172"/>
      <c r="L65" s="176"/>
      <c r="S65" s="10"/>
      <c r="T65" s="10"/>
      <c r="U65" s="10"/>
      <c r="V65" s="10"/>
      <c r="W65" s="10"/>
      <c r="X65" s="10"/>
      <c r="Y65" s="10"/>
      <c r="Z65" s="10"/>
      <c r="AA65" s="10"/>
      <c r="AB65" s="10"/>
      <c r="AC65" s="10"/>
      <c r="AD65" s="10"/>
      <c r="AE65" s="10"/>
    </row>
    <row r="66" s="10" customFormat="1" ht="19.92" customHeight="1">
      <c r="A66" s="10"/>
      <c r="B66" s="171"/>
      <c r="C66" s="172"/>
      <c r="D66" s="173" t="s">
        <v>743</v>
      </c>
      <c r="E66" s="174"/>
      <c r="F66" s="174"/>
      <c r="G66" s="174"/>
      <c r="H66" s="174"/>
      <c r="I66" s="174"/>
      <c r="J66" s="175">
        <f>J151</f>
        <v>0</v>
      </c>
      <c r="K66" s="172"/>
      <c r="L66" s="176"/>
      <c r="S66" s="10"/>
      <c r="T66" s="10"/>
      <c r="U66" s="10"/>
      <c r="V66" s="10"/>
      <c r="W66" s="10"/>
      <c r="X66" s="10"/>
      <c r="Y66" s="10"/>
      <c r="Z66" s="10"/>
      <c r="AA66" s="10"/>
      <c r="AB66" s="10"/>
      <c r="AC66" s="10"/>
      <c r="AD66" s="10"/>
      <c r="AE66" s="10"/>
    </row>
    <row r="67" s="10" customFormat="1" ht="19.92" customHeight="1">
      <c r="A67" s="10"/>
      <c r="B67" s="171"/>
      <c r="C67" s="172"/>
      <c r="D67" s="173" t="s">
        <v>744</v>
      </c>
      <c r="E67" s="174"/>
      <c r="F67" s="174"/>
      <c r="G67" s="174"/>
      <c r="H67" s="174"/>
      <c r="I67" s="174"/>
      <c r="J67" s="175">
        <f>J169</f>
        <v>0</v>
      </c>
      <c r="K67" s="172"/>
      <c r="L67" s="176"/>
      <c r="S67" s="10"/>
      <c r="T67" s="10"/>
      <c r="U67" s="10"/>
      <c r="V67" s="10"/>
      <c r="W67" s="10"/>
      <c r="X67" s="10"/>
      <c r="Y67" s="10"/>
      <c r="Z67" s="10"/>
      <c r="AA67" s="10"/>
      <c r="AB67" s="10"/>
      <c r="AC67" s="10"/>
      <c r="AD67" s="10"/>
      <c r="AE67" s="10"/>
    </row>
    <row r="68" s="10" customFormat="1" ht="19.92" customHeight="1">
      <c r="A68" s="10"/>
      <c r="B68" s="171"/>
      <c r="C68" s="172"/>
      <c r="D68" s="173" t="s">
        <v>745</v>
      </c>
      <c r="E68" s="174"/>
      <c r="F68" s="174"/>
      <c r="G68" s="174"/>
      <c r="H68" s="174"/>
      <c r="I68" s="174"/>
      <c r="J68" s="175">
        <f>J170</f>
        <v>0</v>
      </c>
      <c r="K68" s="172"/>
      <c r="L68" s="176"/>
      <c r="S68" s="10"/>
      <c r="T68" s="10"/>
      <c r="U68" s="10"/>
      <c r="V68" s="10"/>
      <c r="W68" s="10"/>
      <c r="X68" s="10"/>
      <c r="Y68" s="10"/>
      <c r="Z68" s="10"/>
      <c r="AA68" s="10"/>
      <c r="AB68" s="10"/>
      <c r="AC68" s="10"/>
      <c r="AD68" s="10"/>
      <c r="AE68" s="10"/>
    </row>
    <row r="69" s="9" customFormat="1" ht="24.96" customHeight="1">
      <c r="A69" s="9"/>
      <c r="B69" s="165"/>
      <c r="C69" s="166"/>
      <c r="D69" s="167" t="s">
        <v>746</v>
      </c>
      <c r="E69" s="168"/>
      <c r="F69" s="168"/>
      <c r="G69" s="168"/>
      <c r="H69" s="168"/>
      <c r="I69" s="168"/>
      <c r="J69" s="169">
        <f>J177</f>
        <v>0</v>
      </c>
      <c r="K69" s="166"/>
      <c r="L69" s="170"/>
      <c r="S69" s="9"/>
      <c r="T69" s="9"/>
      <c r="U69" s="9"/>
      <c r="V69" s="9"/>
      <c r="W69" s="9"/>
      <c r="X69" s="9"/>
      <c r="Y69" s="9"/>
      <c r="Z69" s="9"/>
      <c r="AA69" s="9"/>
      <c r="AB69" s="9"/>
      <c r="AC69" s="9"/>
      <c r="AD69" s="9"/>
      <c r="AE69" s="9"/>
    </row>
    <row r="70" s="10" customFormat="1" ht="19.92" customHeight="1">
      <c r="A70" s="10"/>
      <c r="B70" s="171"/>
      <c r="C70" s="172"/>
      <c r="D70" s="173" t="s">
        <v>747</v>
      </c>
      <c r="E70" s="174"/>
      <c r="F70" s="174"/>
      <c r="G70" s="174"/>
      <c r="H70" s="174"/>
      <c r="I70" s="174"/>
      <c r="J70" s="175">
        <f>J178</f>
        <v>0</v>
      </c>
      <c r="K70" s="172"/>
      <c r="L70" s="176"/>
      <c r="S70" s="10"/>
      <c r="T70" s="10"/>
      <c r="U70" s="10"/>
      <c r="V70" s="10"/>
      <c r="W70" s="10"/>
      <c r="X70" s="10"/>
      <c r="Y70" s="10"/>
      <c r="Z70" s="10"/>
      <c r="AA70" s="10"/>
      <c r="AB70" s="10"/>
      <c r="AC70" s="10"/>
      <c r="AD70" s="10"/>
      <c r="AE70" s="10"/>
    </row>
    <row r="7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96</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4.4" customHeight="1">
      <c r="A80" s="38"/>
      <c r="B80" s="39"/>
      <c r="C80" s="40"/>
      <c r="D80" s="40"/>
      <c r="E80" s="160" t="str">
        <f>E7</f>
        <v>Oprava kolejí a výhybek v žst. Kopidlno</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87</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4.4" customHeight="1">
      <c r="A82" s="38"/>
      <c r="B82" s="39"/>
      <c r="C82" s="40"/>
      <c r="D82" s="40"/>
      <c r="E82" s="69" t="str">
        <f>E9</f>
        <v>SO 02 - Oprava a izolace propustku v ev. km 25,116</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 xml:space="preserve"> </v>
      </c>
      <c r="G84" s="40"/>
      <c r="H84" s="40"/>
      <c r="I84" s="32" t="s">
        <v>23</v>
      </c>
      <c r="J84" s="72" t="str">
        <f>IF(J12="","",J12)</f>
        <v>9. 7. 2020</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6" customHeight="1">
      <c r="A86" s="38"/>
      <c r="B86" s="39"/>
      <c r="C86" s="32" t="s">
        <v>25</v>
      </c>
      <c r="D86" s="40"/>
      <c r="E86" s="40"/>
      <c r="F86" s="27" t="str">
        <f>E15</f>
        <v xml:space="preserve"> </v>
      </c>
      <c r="G86" s="40"/>
      <c r="H86" s="40"/>
      <c r="I86" s="32" t="s">
        <v>30</v>
      </c>
      <c r="J86" s="36" t="str">
        <f>E21</f>
        <v xml:space="preserve"> </v>
      </c>
      <c r="K86" s="40"/>
      <c r="L86" s="134"/>
      <c r="S86" s="38"/>
      <c r="T86" s="38"/>
      <c r="U86" s="38"/>
      <c r="V86" s="38"/>
      <c r="W86" s="38"/>
      <c r="X86" s="38"/>
      <c r="Y86" s="38"/>
      <c r="Z86" s="38"/>
      <c r="AA86" s="38"/>
      <c r="AB86" s="38"/>
      <c r="AC86" s="38"/>
      <c r="AD86" s="38"/>
      <c r="AE86" s="38"/>
    </row>
    <row r="87" s="2" customFormat="1" ht="15.6" customHeight="1">
      <c r="A87" s="38"/>
      <c r="B87" s="39"/>
      <c r="C87" s="32" t="s">
        <v>28</v>
      </c>
      <c r="D87" s="40"/>
      <c r="E87" s="40"/>
      <c r="F87" s="27" t="str">
        <f>IF(E18="","",E18)</f>
        <v>Vyplň údaj</v>
      </c>
      <c r="G87" s="40"/>
      <c r="H87" s="40"/>
      <c r="I87" s="32" t="s">
        <v>32</v>
      </c>
      <c r="J87" s="36" t="str">
        <f>E24</f>
        <v xml:space="preserve">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97</v>
      </c>
      <c r="D89" s="180" t="s">
        <v>54</v>
      </c>
      <c r="E89" s="180" t="s">
        <v>50</v>
      </c>
      <c r="F89" s="180" t="s">
        <v>51</v>
      </c>
      <c r="G89" s="180" t="s">
        <v>98</v>
      </c>
      <c r="H89" s="180" t="s">
        <v>99</v>
      </c>
      <c r="I89" s="180" t="s">
        <v>100</v>
      </c>
      <c r="J89" s="180" t="s">
        <v>91</v>
      </c>
      <c r="K89" s="181" t="s">
        <v>101</v>
      </c>
      <c r="L89" s="182"/>
      <c r="M89" s="92" t="s">
        <v>19</v>
      </c>
      <c r="N89" s="93" t="s">
        <v>39</v>
      </c>
      <c r="O89" s="93" t="s">
        <v>102</v>
      </c>
      <c r="P89" s="93" t="s">
        <v>103</v>
      </c>
      <c r="Q89" s="93" t="s">
        <v>104</v>
      </c>
      <c r="R89" s="93" t="s">
        <v>105</v>
      </c>
      <c r="S89" s="93" t="s">
        <v>106</v>
      </c>
      <c r="T89" s="94" t="s">
        <v>107</v>
      </c>
      <c r="U89" s="177"/>
      <c r="V89" s="177"/>
      <c r="W89" s="177"/>
      <c r="X89" s="177"/>
      <c r="Y89" s="177"/>
      <c r="Z89" s="177"/>
      <c r="AA89" s="177"/>
      <c r="AB89" s="177"/>
      <c r="AC89" s="177"/>
      <c r="AD89" s="177"/>
      <c r="AE89" s="177"/>
    </row>
    <row r="90" s="2" customFormat="1" ht="22.8" customHeight="1">
      <c r="A90" s="38"/>
      <c r="B90" s="39"/>
      <c r="C90" s="99" t="s">
        <v>108</v>
      </c>
      <c r="D90" s="40"/>
      <c r="E90" s="40"/>
      <c r="F90" s="40"/>
      <c r="G90" s="40"/>
      <c r="H90" s="40"/>
      <c r="I90" s="40"/>
      <c r="J90" s="183">
        <f>BK90</f>
        <v>0</v>
      </c>
      <c r="K90" s="40"/>
      <c r="L90" s="44"/>
      <c r="M90" s="95"/>
      <c r="N90" s="184"/>
      <c r="O90" s="96"/>
      <c r="P90" s="185">
        <f>P91+P177</f>
        <v>0</v>
      </c>
      <c r="Q90" s="96"/>
      <c r="R90" s="185">
        <f>R91+R177</f>
        <v>0</v>
      </c>
      <c r="S90" s="96"/>
      <c r="T90" s="186">
        <f>T91+T177</f>
        <v>0</v>
      </c>
      <c r="U90" s="38"/>
      <c r="V90" s="38"/>
      <c r="W90" s="38"/>
      <c r="X90" s="38"/>
      <c r="Y90" s="38"/>
      <c r="Z90" s="38"/>
      <c r="AA90" s="38"/>
      <c r="AB90" s="38"/>
      <c r="AC90" s="38"/>
      <c r="AD90" s="38"/>
      <c r="AE90" s="38"/>
      <c r="AT90" s="17" t="s">
        <v>68</v>
      </c>
      <c r="AU90" s="17" t="s">
        <v>92</v>
      </c>
      <c r="BK90" s="187">
        <f>BK91+BK177</f>
        <v>0</v>
      </c>
    </row>
    <row r="91" s="12" customFormat="1" ht="25.92" customHeight="1">
      <c r="A91" s="12"/>
      <c r="B91" s="188"/>
      <c r="C91" s="189"/>
      <c r="D91" s="190" t="s">
        <v>68</v>
      </c>
      <c r="E91" s="191" t="s">
        <v>109</v>
      </c>
      <c r="F91" s="191" t="s">
        <v>110</v>
      </c>
      <c r="G91" s="189"/>
      <c r="H91" s="189"/>
      <c r="I91" s="192"/>
      <c r="J91" s="193">
        <f>BK91</f>
        <v>0</v>
      </c>
      <c r="K91" s="189"/>
      <c r="L91" s="194"/>
      <c r="M91" s="195"/>
      <c r="N91" s="196"/>
      <c r="O91" s="196"/>
      <c r="P91" s="197">
        <f>P92+P121+P122+P131+P140+P151+P169+P170</f>
        <v>0</v>
      </c>
      <c r="Q91" s="196"/>
      <c r="R91" s="197">
        <f>R92+R121+R122+R131+R140+R151+R169+R170</f>
        <v>0</v>
      </c>
      <c r="S91" s="196"/>
      <c r="T91" s="198">
        <f>T92+T121+T122+T131+T140+T151+T169+T170</f>
        <v>0</v>
      </c>
      <c r="U91" s="12"/>
      <c r="V91" s="12"/>
      <c r="W91" s="12"/>
      <c r="X91" s="12"/>
      <c r="Y91" s="12"/>
      <c r="Z91" s="12"/>
      <c r="AA91" s="12"/>
      <c r="AB91" s="12"/>
      <c r="AC91" s="12"/>
      <c r="AD91" s="12"/>
      <c r="AE91" s="12"/>
      <c r="AR91" s="199" t="s">
        <v>77</v>
      </c>
      <c r="AT91" s="200" t="s">
        <v>68</v>
      </c>
      <c r="AU91" s="200" t="s">
        <v>69</v>
      </c>
      <c r="AY91" s="199" t="s">
        <v>111</v>
      </c>
      <c r="BK91" s="201">
        <f>BK92+BK121+BK122+BK131+BK140+BK151+BK169+BK170</f>
        <v>0</v>
      </c>
    </row>
    <row r="92" s="12" customFormat="1" ht="22.8" customHeight="1">
      <c r="A92" s="12"/>
      <c r="B92" s="188"/>
      <c r="C92" s="189"/>
      <c r="D92" s="190" t="s">
        <v>68</v>
      </c>
      <c r="E92" s="202" t="s">
        <v>77</v>
      </c>
      <c r="F92" s="202" t="s">
        <v>748</v>
      </c>
      <c r="G92" s="189"/>
      <c r="H92" s="189"/>
      <c r="I92" s="192"/>
      <c r="J92" s="203">
        <f>BK92</f>
        <v>0</v>
      </c>
      <c r="K92" s="189"/>
      <c r="L92" s="194"/>
      <c r="M92" s="195"/>
      <c r="N92" s="196"/>
      <c r="O92" s="196"/>
      <c r="P92" s="197">
        <f>SUM(P93:P120)</f>
        <v>0</v>
      </c>
      <c r="Q92" s="196"/>
      <c r="R92" s="197">
        <f>SUM(R93:R120)</f>
        <v>0</v>
      </c>
      <c r="S92" s="196"/>
      <c r="T92" s="198">
        <f>SUM(T93:T120)</f>
        <v>0</v>
      </c>
      <c r="U92" s="12"/>
      <c r="V92" s="12"/>
      <c r="W92" s="12"/>
      <c r="X92" s="12"/>
      <c r="Y92" s="12"/>
      <c r="Z92" s="12"/>
      <c r="AA92" s="12"/>
      <c r="AB92" s="12"/>
      <c r="AC92" s="12"/>
      <c r="AD92" s="12"/>
      <c r="AE92" s="12"/>
      <c r="AR92" s="199" t="s">
        <v>77</v>
      </c>
      <c r="AT92" s="200" t="s">
        <v>68</v>
      </c>
      <c r="AU92" s="200" t="s">
        <v>77</v>
      </c>
      <c r="AY92" s="199" t="s">
        <v>111</v>
      </c>
      <c r="BK92" s="201">
        <f>SUM(BK93:BK120)</f>
        <v>0</v>
      </c>
    </row>
    <row r="93" s="2" customFormat="1" ht="34.8" customHeight="1">
      <c r="A93" s="38"/>
      <c r="B93" s="39"/>
      <c r="C93" s="204" t="s">
        <v>77</v>
      </c>
      <c r="D93" s="204" t="s">
        <v>114</v>
      </c>
      <c r="E93" s="205" t="s">
        <v>749</v>
      </c>
      <c r="F93" s="206" t="s">
        <v>750</v>
      </c>
      <c r="G93" s="207" t="s">
        <v>117</v>
      </c>
      <c r="H93" s="208">
        <v>30</v>
      </c>
      <c r="I93" s="209"/>
      <c r="J93" s="210">
        <f>ROUND(I93*H93,2)</f>
        <v>0</v>
      </c>
      <c r="K93" s="206" t="s">
        <v>751</v>
      </c>
      <c r="L93" s="44"/>
      <c r="M93" s="211" t="s">
        <v>19</v>
      </c>
      <c r="N93" s="212" t="s">
        <v>40</v>
      </c>
      <c r="O93" s="84"/>
      <c r="P93" s="213">
        <f>O93*H93</f>
        <v>0</v>
      </c>
      <c r="Q93" s="213">
        <v>0</v>
      </c>
      <c r="R93" s="213">
        <f>Q93*H93</f>
        <v>0</v>
      </c>
      <c r="S93" s="213">
        <v>0</v>
      </c>
      <c r="T93" s="214">
        <f>S93*H93</f>
        <v>0</v>
      </c>
      <c r="U93" s="38"/>
      <c r="V93" s="38"/>
      <c r="W93" s="38"/>
      <c r="X93" s="38"/>
      <c r="Y93" s="38"/>
      <c r="Z93" s="38"/>
      <c r="AA93" s="38"/>
      <c r="AB93" s="38"/>
      <c r="AC93" s="38"/>
      <c r="AD93" s="38"/>
      <c r="AE93" s="38"/>
      <c r="AR93" s="215" t="s">
        <v>119</v>
      </c>
      <c r="AT93" s="215" t="s">
        <v>114</v>
      </c>
      <c r="AU93" s="215" t="s">
        <v>79</v>
      </c>
      <c r="AY93" s="17" t="s">
        <v>111</v>
      </c>
      <c r="BE93" s="216">
        <f>IF(N93="základní",J93,0)</f>
        <v>0</v>
      </c>
      <c r="BF93" s="216">
        <f>IF(N93="snížená",J93,0)</f>
        <v>0</v>
      </c>
      <c r="BG93" s="216">
        <f>IF(N93="zákl. přenesená",J93,0)</f>
        <v>0</v>
      </c>
      <c r="BH93" s="216">
        <f>IF(N93="sníž. přenesená",J93,0)</f>
        <v>0</v>
      </c>
      <c r="BI93" s="216">
        <f>IF(N93="nulová",J93,0)</f>
        <v>0</v>
      </c>
      <c r="BJ93" s="17" t="s">
        <v>77</v>
      </c>
      <c r="BK93" s="216">
        <f>ROUND(I93*H93,2)</f>
        <v>0</v>
      </c>
      <c r="BL93" s="17" t="s">
        <v>119</v>
      </c>
      <c r="BM93" s="215" t="s">
        <v>79</v>
      </c>
    </row>
    <row r="94" s="2" customFormat="1">
      <c r="A94" s="38"/>
      <c r="B94" s="39"/>
      <c r="C94" s="40"/>
      <c r="D94" s="217" t="s">
        <v>121</v>
      </c>
      <c r="E94" s="40"/>
      <c r="F94" s="218" t="s">
        <v>750</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121</v>
      </c>
      <c r="AU94" s="17" t="s">
        <v>79</v>
      </c>
    </row>
    <row r="95" s="2" customFormat="1" ht="13.8" customHeight="1">
      <c r="A95" s="38"/>
      <c r="B95" s="39"/>
      <c r="C95" s="204" t="s">
        <v>79</v>
      </c>
      <c r="D95" s="204" t="s">
        <v>114</v>
      </c>
      <c r="E95" s="205" t="s">
        <v>752</v>
      </c>
      <c r="F95" s="206" t="s">
        <v>753</v>
      </c>
      <c r="G95" s="207" t="s">
        <v>117</v>
      </c>
      <c r="H95" s="208">
        <v>30</v>
      </c>
      <c r="I95" s="209"/>
      <c r="J95" s="210">
        <f>ROUND(I95*H95,2)</f>
        <v>0</v>
      </c>
      <c r="K95" s="206" t="s">
        <v>751</v>
      </c>
      <c r="L95" s="44"/>
      <c r="M95" s="211" t="s">
        <v>19</v>
      </c>
      <c r="N95" s="212" t="s">
        <v>40</v>
      </c>
      <c r="O95" s="84"/>
      <c r="P95" s="213">
        <f>O95*H95</f>
        <v>0</v>
      </c>
      <c r="Q95" s="213">
        <v>0</v>
      </c>
      <c r="R95" s="213">
        <f>Q95*H95</f>
        <v>0</v>
      </c>
      <c r="S95" s="213">
        <v>0</v>
      </c>
      <c r="T95" s="214">
        <f>S95*H95</f>
        <v>0</v>
      </c>
      <c r="U95" s="38"/>
      <c r="V95" s="38"/>
      <c r="W95" s="38"/>
      <c r="X95" s="38"/>
      <c r="Y95" s="38"/>
      <c r="Z95" s="38"/>
      <c r="AA95" s="38"/>
      <c r="AB95" s="38"/>
      <c r="AC95" s="38"/>
      <c r="AD95" s="38"/>
      <c r="AE95" s="38"/>
      <c r="AR95" s="215" t="s">
        <v>119</v>
      </c>
      <c r="AT95" s="215" t="s">
        <v>114</v>
      </c>
      <c r="AU95" s="215" t="s">
        <v>79</v>
      </c>
      <c r="AY95" s="17" t="s">
        <v>111</v>
      </c>
      <c r="BE95" s="216">
        <f>IF(N95="základní",J95,0)</f>
        <v>0</v>
      </c>
      <c r="BF95" s="216">
        <f>IF(N95="snížená",J95,0)</f>
        <v>0</v>
      </c>
      <c r="BG95" s="216">
        <f>IF(N95="zákl. přenesená",J95,0)</f>
        <v>0</v>
      </c>
      <c r="BH95" s="216">
        <f>IF(N95="sníž. přenesená",J95,0)</f>
        <v>0</v>
      </c>
      <c r="BI95" s="216">
        <f>IF(N95="nulová",J95,0)</f>
        <v>0</v>
      </c>
      <c r="BJ95" s="17" t="s">
        <v>77</v>
      </c>
      <c r="BK95" s="216">
        <f>ROUND(I95*H95,2)</f>
        <v>0</v>
      </c>
      <c r="BL95" s="17" t="s">
        <v>119</v>
      </c>
      <c r="BM95" s="215" t="s">
        <v>119</v>
      </c>
    </row>
    <row r="96" s="2" customFormat="1">
      <c r="A96" s="38"/>
      <c r="B96" s="39"/>
      <c r="C96" s="40"/>
      <c r="D96" s="217" t="s">
        <v>121</v>
      </c>
      <c r="E96" s="40"/>
      <c r="F96" s="218" t="s">
        <v>753</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121</v>
      </c>
      <c r="AU96" s="17" t="s">
        <v>79</v>
      </c>
    </row>
    <row r="97" s="2" customFormat="1" ht="22.2" customHeight="1">
      <c r="A97" s="38"/>
      <c r="B97" s="39"/>
      <c r="C97" s="204" t="s">
        <v>128</v>
      </c>
      <c r="D97" s="204" t="s">
        <v>114</v>
      </c>
      <c r="E97" s="205" t="s">
        <v>754</v>
      </c>
      <c r="F97" s="206" t="s">
        <v>755</v>
      </c>
      <c r="G97" s="207" t="s">
        <v>117</v>
      </c>
      <c r="H97" s="208">
        <v>37.200000000000003</v>
      </c>
      <c r="I97" s="209"/>
      <c r="J97" s="210">
        <f>ROUND(I97*H97,2)</f>
        <v>0</v>
      </c>
      <c r="K97" s="206" t="s">
        <v>751</v>
      </c>
      <c r="L97" s="44"/>
      <c r="M97" s="211" t="s">
        <v>19</v>
      </c>
      <c r="N97" s="212" t="s">
        <v>40</v>
      </c>
      <c r="O97" s="84"/>
      <c r="P97" s="213">
        <f>O97*H97</f>
        <v>0</v>
      </c>
      <c r="Q97" s="213">
        <v>0</v>
      </c>
      <c r="R97" s="213">
        <f>Q97*H97</f>
        <v>0</v>
      </c>
      <c r="S97" s="213">
        <v>0</v>
      </c>
      <c r="T97" s="214">
        <f>S97*H97</f>
        <v>0</v>
      </c>
      <c r="U97" s="38"/>
      <c r="V97" s="38"/>
      <c r="W97" s="38"/>
      <c r="X97" s="38"/>
      <c r="Y97" s="38"/>
      <c r="Z97" s="38"/>
      <c r="AA97" s="38"/>
      <c r="AB97" s="38"/>
      <c r="AC97" s="38"/>
      <c r="AD97" s="38"/>
      <c r="AE97" s="38"/>
      <c r="AR97" s="215" t="s">
        <v>119</v>
      </c>
      <c r="AT97" s="215" t="s">
        <v>114</v>
      </c>
      <c r="AU97" s="215" t="s">
        <v>79</v>
      </c>
      <c r="AY97" s="17" t="s">
        <v>111</v>
      </c>
      <c r="BE97" s="216">
        <f>IF(N97="základní",J97,0)</f>
        <v>0</v>
      </c>
      <c r="BF97" s="216">
        <f>IF(N97="snížená",J97,0)</f>
        <v>0</v>
      </c>
      <c r="BG97" s="216">
        <f>IF(N97="zákl. přenesená",J97,0)</f>
        <v>0</v>
      </c>
      <c r="BH97" s="216">
        <f>IF(N97="sníž. přenesená",J97,0)</f>
        <v>0</v>
      </c>
      <c r="BI97" s="216">
        <f>IF(N97="nulová",J97,0)</f>
        <v>0</v>
      </c>
      <c r="BJ97" s="17" t="s">
        <v>77</v>
      </c>
      <c r="BK97" s="216">
        <f>ROUND(I97*H97,2)</f>
        <v>0</v>
      </c>
      <c r="BL97" s="17" t="s">
        <v>119</v>
      </c>
      <c r="BM97" s="215" t="s">
        <v>145</v>
      </c>
    </row>
    <row r="98" s="2" customFormat="1">
      <c r="A98" s="38"/>
      <c r="B98" s="39"/>
      <c r="C98" s="40"/>
      <c r="D98" s="217" t="s">
        <v>121</v>
      </c>
      <c r="E98" s="40"/>
      <c r="F98" s="218" t="s">
        <v>755</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121</v>
      </c>
      <c r="AU98" s="17" t="s">
        <v>79</v>
      </c>
    </row>
    <row r="99" s="13" customFormat="1">
      <c r="A99" s="13"/>
      <c r="B99" s="233"/>
      <c r="C99" s="234"/>
      <c r="D99" s="217" t="s">
        <v>135</v>
      </c>
      <c r="E99" s="235" t="s">
        <v>19</v>
      </c>
      <c r="F99" s="236" t="s">
        <v>756</v>
      </c>
      <c r="G99" s="234"/>
      <c r="H99" s="237">
        <v>37.200000000000003</v>
      </c>
      <c r="I99" s="238"/>
      <c r="J99" s="234"/>
      <c r="K99" s="234"/>
      <c r="L99" s="239"/>
      <c r="M99" s="240"/>
      <c r="N99" s="241"/>
      <c r="O99" s="241"/>
      <c r="P99" s="241"/>
      <c r="Q99" s="241"/>
      <c r="R99" s="241"/>
      <c r="S99" s="241"/>
      <c r="T99" s="242"/>
      <c r="U99" s="13"/>
      <c r="V99" s="13"/>
      <c r="W99" s="13"/>
      <c r="X99" s="13"/>
      <c r="Y99" s="13"/>
      <c r="Z99" s="13"/>
      <c r="AA99" s="13"/>
      <c r="AB99" s="13"/>
      <c r="AC99" s="13"/>
      <c r="AD99" s="13"/>
      <c r="AE99" s="13"/>
      <c r="AT99" s="243" t="s">
        <v>135</v>
      </c>
      <c r="AU99" s="243" t="s">
        <v>79</v>
      </c>
      <c r="AV99" s="13" t="s">
        <v>79</v>
      </c>
      <c r="AW99" s="13" t="s">
        <v>31</v>
      </c>
      <c r="AX99" s="13" t="s">
        <v>69</v>
      </c>
      <c r="AY99" s="243" t="s">
        <v>111</v>
      </c>
    </row>
    <row r="100" s="14" customFormat="1">
      <c r="A100" s="14"/>
      <c r="B100" s="245"/>
      <c r="C100" s="246"/>
      <c r="D100" s="217" t="s">
        <v>135</v>
      </c>
      <c r="E100" s="247" t="s">
        <v>19</v>
      </c>
      <c r="F100" s="248" t="s">
        <v>546</v>
      </c>
      <c r="G100" s="246"/>
      <c r="H100" s="249">
        <v>37.200000000000003</v>
      </c>
      <c r="I100" s="250"/>
      <c r="J100" s="246"/>
      <c r="K100" s="246"/>
      <c r="L100" s="251"/>
      <c r="M100" s="252"/>
      <c r="N100" s="253"/>
      <c r="O100" s="253"/>
      <c r="P100" s="253"/>
      <c r="Q100" s="253"/>
      <c r="R100" s="253"/>
      <c r="S100" s="253"/>
      <c r="T100" s="254"/>
      <c r="U100" s="14"/>
      <c r="V100" s="14"/>
      <c r="W100" s="14"/>
      <c r="X100" s="14"/>
      <c r="Y100" s="14"/>
      <c r="Z100" s="14"/>
      <c r="AA100" s="14"/>
      <c r="AB100" s="14"/>
      <c r="AC100" s="14"/>
      <c r="AD100" s="14"/>
      <c r="AE100" s="14"/>
      <c r="AT100" s="255" t="s">
        <v>135</v>
      </c>
      <c r="AU100" s="255" t="s">
        <v>79</v>
      </c>
      <c r="AV100" s="14" t="s">
        <v>119</v>
      </c>
      <c r="AW100" s="14" t="s">
        <v>31</v>
      </c>
      <c r="AX100" s="14" t="s">
        <v>77</v>
      </c>
      <c r="AY100" s="255" t="s">
        <v>111</v>
      </c>
    </row>
    <row r="101" s="2" customFormat="1" ht="34.8" customHeight="1">
      <c r="A101" s="38"/>
      <c r="B101" s="39"/>
      <c r="C101" s="204" t="s">
        <v>119</v>
      </c>
      <c r="D101" s="204" t="s">
        <v>114</v>
      </c>
      <c r="E101" s="205" t="s">
        <v>757</v>
      </c>
      <c r="F101" s="206" t="s">
        <v>758</v>
      </c>
      <c r="G101" s="207" t="s">
        <v>126</v>
      </c>
      <c r="H101" s="208">
        <v>39.600000000000001</v>
      </c>
      <c r="I101" s="209"/>
      <c r="J101" s="210">
        <f>ROUND(I101*H101,2)</f>
        <v>0</v>
      </c>
      <c r="K101" s="206" t="s">
        <v>751</v>
      </c>
      <c r="L101" s="44"/>
      <c r="M101" s="211" t="s">
        <v>19</v>
      </c>
      <c r="N101" s="212" t="s">
        <v>40</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119</v>
      </c>
      <c r="AT101" s="215" t="s">
        <v>114</v>
      </c>
      <c r="AU101" s="215" t="s">
        <v>79</v>
      </c>
      <c r="AY101" s="17" t="s">
        <v>111</v>
      </c>
      <c r="BE101" s="216">
        <f>IF(N101="základní",J101,0)</f>
        <v>0</v>
      </c>
      <c r="BF101" s="216">
        <f>IF(N101="snížená",J101,0)</f>
        <v>0</v>
      </c>
      <c r="BG101" s="216">
        <f>IF(N101="zákl. přenesená",J101,0)</f>
        <v>0</v>
      </c>
      <c r="BH101" s="216">
        <f>IF(N101="sníž. přenesená",J101,0)</f>
        <v>0</v>
      </c>
      <c r="BI101" s="216">
        <f>IF(N101="nulová",J101,0)</f>
        <v>0</v>
      </c>
      <c r="BJ101" s="17" t="s">
        <v>77</v>
      </c>
      <c r="BK101" s="216">
        <f>ROUND(I101*H101,2)</f>
        <v>0</v>
      </c>
      <c r="BL101" s="17" t="s">
        <v>119</v>
      </c>
      <c r="BM101" s="215" t="s">
        <v>133</v>
      </c>
    </row>
    <row r="102" s="2" customFormat="1">
      <c r="A102" s="38"/>
      <c r="B102" s="39"/>
      <c r="C102" s="40"/>
      <c r="D102" s="217" t="s">
        <v>121</v>
      </c>
      <c r="E102" s="40"/>
      <c r="F102" s="218" t="s">
        <v>758</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121</v>
      </c>
      <c r="AU102" s="17" t="s">
        <v>79</v>
      </c>
    </row>
    <row r="103" s="13" customFormat="1">
      <c r="A103" s="13"/>
      <c r="B103" s="233"/>
      <c r="C103" s="234"/>
      <c r="D103" s="217" t="s">
        <v>135</v>
      </c>
      <c r="E103" s="235" t="s">
        <v>19</v>
      </c>
      <c r="F103" s="236" t="s">
        <v>759</v>
      </c>
      <c r="G103" s="234"/>
      <c r="H103" s="237">
        <v>18</v>
      </c>
      <c r="I103" s="238"/>
      <c r="J103" s="234"/>
      <c r="K103" s="234"/>
      <c r="L103" s="239"/>
      <c r="M103" s="240"/>
      <c r="N103" s="241"/>
      <c r="O103" s="241"/>
      <c r="P103" s="241"/>
      <c r="Q103" s="241"/>
      <c r="R103" s="241"/>
      <c r="S103" s="241"/>
      <c r="T103" s="242"/>
      <c r="U103" s="13"/>
      <c r="V103" s="13"/>
      <c r="W103" s="13"/>
      <c r="X103" s="13"/>
      <c r="Y103" s="13"/>
      <c r="Z103" s="13"/>
      <c r="AA103" s="13"/>
      <c r="AB103" s="13"/>
      <c r="AC103" s="13"/>
      <c r="AD103" s="13"/>
      <c r="AE103" s="13"/>
      <c r="AT103" s="243" t="s">
        <v>135</v>
      </c>
      <c r="AU103" s="243" t="s">
        <v>79</v>
      </c>
      <c r="AV103" s="13" t="s">
        <v>79</v>
      </c>
      <c r="AW103" s="13" t="s">
        <v>31</v>
      </c>
      <c r="AX103" s="13" t="s">
        <v>69</v>
      </c>
      <c r="AY103" s="243" t="s">
        <v>111</v>
      </c>
    </row>
    <row r="104" s="13" customFormat="1">
      <c r="A104" s="13"/>
      <c r="B104" s="233"/>
      <c r="C104" s="234"/>
      <c r="D104" s="217" t="s">
        <v>135</v>
      </c>
      <c r="E104" s="235" t="s">
        <v>19</v>
      </c>
      <c r="F104" s="236" t="s">
        <v>760</v>
      </c>
      <c r="G104" s="234"/>
      <c r="H104" s="237">
        <v>21.600000000000001</v>
      </c>
      <c r="I104" s="238"/>
      <c r="J104" s="234"/>
      <c r="K104" s="234"/>
      <c r="L104" s="239"/>
      <c r="M104" s="240"/>
      <c r="N104" s="241"/>
      <c r="O104" s="241"/>
      <c r="P104" s="241"/>
      <c r="Q104" s="241"/>
      <c r="R104" s="241"/>
      <c r="S104" s="241"/>
      <c r="T104" s="242"/>
      <c r="U104" s="13"/>
      <c r="V104" s="13"/>
      <c r="W104" s="13"/>
      <c r="X104" s="13"/>
      <c r="Y104" s="13"/>
      <c r="Z104" s="13"/>
      <c r="AA104" s="13"/>
      <c r="AB104" s="13"/>
      <c r="AC104" s="13"/>
      <c r="AD104" s="13"/>
      <c r="AE104" s="13"/>
      <c r="AT104" s="243" t="s">
        <v>135</v>
      </c>
      <c r="AU104" s="243" t="s">
        <v>79</v>
      </c>
      <c r="AV104" s="13" t="s">
        <v>79</v>
      </c>
      <c r="AW104" s="13" t="s">
        <v>31</v>
      </c>
      <c r="AX104" s="13" t="s">
        <v>69</v>
      </c>
      <c r="AY104" s="243" t="s">
        <v>111</v>
      </c>
    </row>
    <row r="105" s="14" customFormat="1">
      <c r="A105" s="14"/>
      <c r="B105" s="245"/>
      <c r="C105" s="246"/>
      <c r="D105" s="217" t="s">
        <v>135</v>
      </c>
      <c r="E105" s="247" t="s">
        <v>19</v>
      </c>
      <c r="F105" s="248" t="s">
        <v>546</v>
      </c>
      <c r="G105" s="246"/>
      <c r="H105" s="249">
        <v>39.600000000000001</v>
      </c>
      <c r="I105" s="250"/>
      <c r="J105" s="246"/>
      <c r="K105" s="246"/>
      <c r="L105" s="251"/>
      <c r="M105" s="252"/>
      <c r="N105" s="253"/>
      <c r="O105" s="253"/>
      <c r="P105" s="253"/>
      <c r="Q105" s="253"/>
      <c r="R105" s="253"/>
      <c r="S105" s="253"/>
      <c r="T105" s="254"/>
      <c r="U105" s="14"/>
      <c r="V105" s="14"/>
      <c r="W105" s="14"/>
      <c r="X105" s="14"/>
      <c r="Y105" s="14"/>
      <c r="Z105" s="14"/>
      <c r="AA105" s="14"/>
      <c r="AB105" s="14"/>
      <c r="AC105" s="14"/>
      <c r="AD105" s="14"/>
      <c r="AE105" s="14"/>
      <c r="AT105" s="255" t="s">
        <v>135</v>
      </c>
      <c r="AU105" s="255" t="s">
        <v>79</v>
      </c>
      <c r="AV105" s="14" t="s">
        <v>119</v>
      </c>
      <c r="AW105" s="14" t="s">
        <v>31</v>
      </c>
      <c r="AX105" s="14" t="s">
        <v>77</v>
      </c>
      <c r="AY105" s="255" t="s">
        <v>111</v>
      </c>
    </row>
    <row r="106" s="2" customFormat="1" ht="22.2" customHeight="1">
      <c r="A106" s="38"/>
      <c r="B106" s="39"/>
      <c r="C106" s="204" t="s">
        <v>112</v>
      </c>
      <c r="D106" s="204" t="s">
        <v>114</v>
      </c>
      <c r="E106" s="205" t="s">
        <v>761</v>
      </c>
      <c r="F106" s="206" t="s">
        <v>762</v>
      </c>
      <c r="G106" s="207" t="s">
        <v>126</v>
      </c>
      <c r="H106" s="208">
        <v>36</v>
      </c>
      <c r="I106" s="209"/>
      <c r="J106" s="210">
        <f>ROUND(I106*H106,2)</f>
        <v>0</v>
      </c>
      <c r="K106" s="206" t="s">
        <v>751</v>
      </c>
      <c r="L106" s="44"/>
      <c r="M106" s="211" t="s">
        <v>19</v>
      </c>
      <c r="N106" s="212" t="s">
        <v>40</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119</v>
      </c>
      <c r="AT106" s="215" t="s">
        <v>114</v>
      </c>
      <c r="AU106" s="215" t="s">
        <v>79</v>
      </c>
      <c r="AY106" s="17" t="s">
        <v>111</v>
      </c>
      <c r="BE106" s="216">
        <f>IF(N106="základní",J106,0)</f>
        <v>0</v>
      </c>
      <c r="BF106" s="216">
        <f>IF(N106="snížená",J106,0)</f>
        <v>0</v>
      </c>
      <c r="BG106" s="216">
        <f>IF(N106="zákl. přenesená",J106,0)</f>
        <v>0</v>
      </c>
      <c r="BH106" s="216">
        <f>IF(N106="sníž. přenesená",J106,0)</f>
        <v>0</v>
      </c>
      <c r="BI106" s="216">
        <f>IF(N106="nulová",J106,0)</f>
        <v>0</v>
      </c>
      <c r="BJ106" s="17" t="s">
        <v>77</v>
      </c>
      <c r="BK106" s="216">
        <f>ROUND(I106*H106,2)</f>
        <v>0</v>
      </c>
      <c r="BL106" s="17" t="s">
        <v>119</v>
      </c>
      <c r="BM106" s="215" t="s">
        <v>166</v>
      </c>
    </row>
    <row r="107" s="2" customFormat="1">
      <c r="A107" s="38"/>
      <c r="B107" s="39"/>
      <c r="C107" s="40"/>
      <c r="D107" s="217" t="s">
        <v>121</v>
      </c>
      <c r="E107" s="40"/>
      <c r="F107" s="218" t="s">
        <v>762</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121</v>
      </c>
      <c r="AU107" s="17" t="s">
        <v>79</v>
      </c>
    </row>
    <row r="108" s="13" customFormat="1">
      <c r="A108" s="13"/>
      <c r="B108" s="233"/>
      <c r="C108" s="234"/>
      <c r="D108" s="217" t="s">
        <v>135</v>
      </c>
      <c r="E108" s="235" t="s">
        <v>19</v>
      </c>
      <c r="F108" s="236" t="s">
        <v>759</v>
      </c>
      <c r="G108" s="234"/>
      <c r="H108" s="237">
        <v>18</v>
      </c>
      <c r="I108" s="238"/>
      <c r="J108" s="234"/>
      <c r="K108" s="234"/>
      <c r="L108" s="239"/>
      <c r="M108" s="240"/>
      <c r="N108" s="241"/>
      <c r="O108" s="241"/>
      <c r="P108" s="241"/>
      <c r="Q108" s="241"/>
      <c r="R108" s="241"/>
      <c r="S108" s="241"/>
      <c r="T108" s="242"/>
      <c r="U108" s="13"/>
      <c r="V108" s="13"/>
      <c r="W108" s="13"/>
      <c r="X108" s="13"/>
      <c r="Y108" s="13"/>
      <c r="Z108" s="13"/>
      <c r="AA108" s="13"/>
      <c r="AB108" s="13"/>
      <c r="AC108" s="13"/>
      <c r="AD108" s="13"/>
      <c r="AE108" s="13"/>
      <c r="AT108" s="243" t="s">
        <v>135</v>
      </c>
      <c r="AU108" s="243" t="s">
        <v>79</v>
      </c>
      <c r="AV108" s="13" t="s">
        <v>79</v>
      </c>
      <c r="AW108" s="13" t="s">
        <v>31</v>
      </c>
      <c r="AX108" s="13" t="s">
        <v>69</v>
      </c>
      <c r="AY108" s="243" t="s">
        <v>111</v>
      </c>
    </row>
    <row r="109" s="13" customFormat="1">
      <c r="A109" s="13"/>
      <c r="B109" s="233"/>
      <c r="C109" s="234"/>
      <c r="D109" s="217" t="s">
        <v>135</v>
      </c>
      <c r="E109" s="235" t="s">
        <v>19</v>
      </c>
      <c r="F109" s="236" t="s">
        <v>763</v>
      </c>
      <c r="G109" s="234"/>
      <c r="H109" s="237">
        <v>18</v>
      </c>
      <c r="I109" s="238"/>
      <c r="J109" s="234"/>
      <c r="K109" s="234"/>
      <c r="L109" s="239"/>
      <c r="M109" s="240"/>
      <c r="N109" s="241"/>
      <c r="O109" s="241"/>
      <c r="P109" s="241"/>
      <c r="Q109" s="241"/>
      <c r="R109" s="241"/>
      <c r="S109" s="241"/>
      <c r="T109" s="242"/>
      <c r="U109" s="13"/>
      <c r="V109" s="13"/>
      <c r="W109" s="13"/>
      <c r="X109" s="13"/>
      <c r="Y109" s="13"/>
      <c r="Z109" s="13"/>
      <c r="AA109" s="13"/>
      <c r="AB109" s="13"/>
      <c r="AC109" s="13"/>
      <c r="AD109" s="13"/>
      <c r="AE109" s="13"/>
      <c r="AT109" s="243" t="s">
        <v>135</v>
      </c>
      <c r="AU109" s="243" t="s">
        <v>79</v>
      </c>
      <c r="AV109" s="13" t="s">
        <v>79</v>
      </c>
      <c r="AW109" s="13" t="s">
        <v>31</v>
      </c>
      <c r="AX109" s="13" t="s">
        <v>69</v>
      </c>
      <c r="AY109" s="243" t="s">
        <v>111</v>
      </c>
    </row>
    <row r="110" s="14" customFormat="1">
      <c r="A110" s="14"/>
      <c r="B110" s="245"/>
      <c r="C110" s="246"/>
      <c r="D110" s="217" t="s">
        <v>135</v>
      </c>
      <c r="E110" s="247" t="s">
        <v>19</v>
      </c>
      <c r="F110" s="248" t="s">
        <v>546</v>
      </c>
      <c r="G110" s="246"/>
      <c r="H110" s="249">
        <v>36</v>
      </c>
      <c r="I110" s="250"/>
      <c r="J110" s="246"/>
      <c r="K110" s="246"/>
      <c r="L110" s="251"/>
      <c r="M110" s="252"/>
      <c r="N110" s="253"/>
      <c r="O110" s="253"/>
      <c r="P110" s="253"/>
      <c r="Q110" s="253"/>
      <c r="R110" s="253"/>
      <c r="S110" s="253"/>
      <c r="T110" s="254"/>
      <c r="U110" s="14"/>
      <c r="V110" s="14"/>
      <c r="W110" s="14"/>
      <c r="X110" s="14"/>
      <c r="Y110" s="14"/>
      <c r="Z110" s="14"/>
      <c r="AA110" s="14"/>
      <c r="AB110" s="14"/>
      <c r="AC110" s="14"/>
      <c r="AD110" s="14"/>
      <c r="AE110" s="14"/>
      <c r="AT110" s="255" t="s">
        <v>135</v>
      </c>
      <c r="AU110" s="255" t="s">
        <v>79</v>
      </c>
      <c r="AV110" s="14" t="s">
        <v>119</v>
      </c>
      <c r="AW110" s="14" t="s">
        <v>31</v>
      </c>
      <c r="AX110" s="14" t="s">
        <v>77</v>
      </c>
      <c r="AY110" s="255" t="s">
        <v>111</v>
      </c>
    </row>
    <row r="111" s="2" customFormat="1" ht="13.8" customHeight="1">
      <c r="A111" s="38"/>
      <c r="B111" s="39"/>
      <c r="C111" s="223" t="s">
        <v>145</v>
      </c>
      <c r="D111" s="223" t="s">
        <v>129</v>
      </c>
      <c r="E111" s="224" t="s">
        <v>764</v>
      </c>
      <c r="F111" s="225" t="s">
        <v>765</v>
      </c>
      <c r="G111" s="226" t="s">
        <v>132</v>
      </c>
      <c r="H111" s="227">
        <v>54</v>
      </c>
      <c r="I111" s="228"/>
      <c r="J111" s="229">
        <f>ROUND(I111*H111,2)</f>
        <v>0</v>
      </c>
      <c r="K111" s="225" t="s">
        <v>751</v>
      </c>
      <c r="L111" s="230"/>
      <c r="M111" s="231" t="s">
        <v>19</v>
      </c>
      <c r="N111" s="232" t="s">
        <v>40</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133</v>
      </c>
      <c r="AT111" s="215" t="s">
        <v>129</v>
      </c>
      <c r="AU111" s="215" t="s">
        <v>79</v>
      </c>
      <c r="AY111" s="17" t="s">
        <v>111</v>
      </c>
      <c r="BE111" s="216">
        <f>IF(N111="základní",J111,0)</f>
        <v>0</v>
      </c>
      <c r="BF111" s="216">
        <f>IF(N111="snížená",J111,0)</f>
        <v>0</v>
      </c>
      <c r="BG111" s="216">
        <f>IF(N111="zákl. přenesená",J111,0)</f>
        <v>0</v>
      </c>
      <c r="BH111" s="216">
        <f>IF(N111="sníž. přenesená",J111,0)</f>
        <v>0</v>
      </c>
      <c r="BI111" s="216">
        <f>IF(N111="nulová",J111,0)</f>
        <v>0</v>
      </c>
      <c r="BJ111" s="17" t="s">
        <v>77</v>
      </c>
      <c r="BK111" s="216">
        <f>ROUND(I111*H111,2)</f>
        <v>0</v>
      </c>
      <c r="BL111" s="17" t="s">
        <v>119</v>
      </c>
      <c r="BM111" s="215" t="s">
        <v>176</v>
      </c>
    </row>
    <row r="112" s="2" customFormat="1">
      <c r="A112" s="38"/>
      <c r="B112" s="39"/>
      <c r="C112" s="40"/>
      <c r="D112" s="217" t="s">
        <v>121</v>
      </c>
      <c r="E112" s="40"/>
      <c r="F112" s="218" t="s">
        <v>765</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121</v>
      </c>
      <c r="AU112" s="17" t="s">
        <v>79</v>
      </c>
    </row>
    <row r="113" s="13" customFormat="1">
      <c r="A113" s="13"/>
      <c r="B113" s="233"/>
      <c r="C113" s="234"/>
      <c r="D113" s="217" t="s">
        <v>135</v>
      </c>
      <c r="E113" s="235" t="s">
        <v>19</v>
      </c>
      <c r="F113" s="236" t="s">
        <v>766</v>
      </c>
      <c r="G113" s="234"/>
      <c r="H113" s="237">
        <v>54</v>
      </c>
      <c r="I113" s="238"/>
      <c r="J113" s="234"/>
      <c r="K113" s="234"/>
      <c r="L113" s="239"/>
      <c r="M113" s="240"/>
      <c r="N113" s="241"/>
      <c r="O113" s="241"/>
      <c r="P113" s="241"/>
      <c r="Q113" s="241"/>
      <c r="R113" s="241"/>
      <c r="S113" s="241"/>
      <c r="T113" s="242"/>
      <c r="U113" s="13"/>
      <c r="V113" s="13"/>
      <c r="W113" s="13"/>
      <c r="X113" s="13"/>
      <c r="Y113" s="13"/>
      <c r="Z113" s="13"/>
      <c r="AA113" s="13"/>
      <c r="AB113" s="13"/>
      <c r="AC113" s="13"/>
      <c r="AD113" s="13"/>
      <c r="AE113" s="13"/>
      <c r="AT113" s="243" t="s">
        <v>135</v>
      </c>
      <c r="AU113" s="243" t="s">
        <v>79</v>
      </c>
      <c r="AV113" s="13" t="s">
        <v>79</v>
      </c>
      <c r="AW113" s="13" t="s">
        <v>31</v>
      </c>
      <c r="AX113" s="13" t="s">
        <v>69</v>
      </c>
      <c r="AY113" s="243" t="s">
        <v>111</v>
      </c>
    </row>
    <row r="114" s="14" customFormat="1">
      <c r="A114" s="14"/>
      <c r="B114" s="245"/>
      <c r="C114" s="246"/>
      <c r="D114" s="217" t="s">
        <v>135</v>
      </c>
      <c r="E114" s="247" t="s">
        <v>19</v>
      </c>
      <c r="F114" s="248" t="s">
        <v>546</v>
      </c>
      <c r="G114" s="246"/>
      <c r="H114" s="249">
        <v>54</v>
      </c>
      <c r="I114" s="250"/>
      <c r="J114" s="246"/>
      <c r="K114" s="246"/>
      <c r="L114" s="251"/>
      <c r="M114" s="252"/>
      <c r="N114" s="253"/>
      <c r="O114" s="253"/>
      <c r="P114" s="253"/>
      <c r="Q114" s="253"/>
      <c r="R114" s="253"/>
      <c r="S114" s="253"/>
      <c r="T114" s="254"/>
      <c r="U114" s="14"/>
      <c r="V114" s="14"/>
      <c r="W114" s="14"/>
      <c r="X114" s="14"/>
      <c r="Y114" s="14"/>
      <c r="Z114" s="14"/>
      <c r="AA114" s="14"/>
      <c r="AB114" s="14"/>
      <c r="AC114" s="14"/>
      <c r="AD114" s="14"/>
      <c r="AE114" s="14"/>
      <c r="AT114" s="255" t="s">
        <v>135</v>
      </c>
      <c r="AU114" s="255" t="s">
        <v>79</v>
      </c>
      <c r="AV114" s="14" t="s">
        <v>119</v>
      </c>
      <c r="AW114" s="14" t="s">
        <v>31</v>
      </c>
      <c r="AX114" s="14" t="s">
        <v>77</v>
      </c>
      <c r="AY114" s="255" t="s">
        <v>111</v>
      </c>
    </row>
    <row r="115" s="2" customFormat="1" ht="22.2" customHeight="1">
      <c r="A115" s="38"/>
      <c r="B115" s="39"/>
      <c r="C115" s="204" t="s">
        <v>150</v>
      </c>
      <c r="D115" s="204" t="s">
        <v>114</v>
      </c>
      <c r="E115" s="205" t="s">
        <v>767</v>
      </c>
      <c r="F115" s="206" t="s">
        <v>768</v>
      </c>
      <c r="G115" s="207" t="s">
        <v>126</v>
      </c>
      <c r="H115" s="208">
        <v>39.600000000000001</v>
      </c>
      <c r="I115" s="209"/>
      <c r="J115" s="210">
        <f>ROUND(I115*H115,2)</f>
        <v>0</v>
      </c>
      <c r="K115" s="206" t="s">
        <v>751</v>
      </c>
      <c r="L115" s="44"/>
      <c r="M115" s="211" t="s">
        <v>19</v>
      </c>
      <c r="N115" s="212" t="s">
        <v>40</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119</v>
      </c>
      <c r="AT115" s="215" t="s">
        <v>114</v>
      </c>
      <c r="AU115" s="215" t="s">
        <v>79</v>
      </c>
      <c r="AY115" s="17" t="s">
        <v>111</v>
      </c>
      <c r="BE115" s="216">
        <f>IF(N115="základní",J115,0)</f>
        <v>0</v>
      </c>
      <c r="BF115" s="216">
        <f>IF(N115="snížená",J115,0)</f>
        <v>0</v>
      </c>
      <c r="BG115" s="216">
        <f>IF(N115="zákl. přenesená",J115,0)</f>
        <v>0</v>
      </c>
      <c r="BH115" s="216">
        <f>IF(N115="sníž. přenesená",J115,0)</f>
        <v>0</v>
      </c>
      <c r="BI115" s="216">
        <f>IF(N115="nulová",J115,0)</f>
        <v>0</v>
      </c>
      <c r="BJ115" s="17" t="s">
        <v>77</v>
      </c>
      <c r="BK115" s="216">
        <f>ROUND(I115*H115,2)</f>
        <v>0</v>
      </c>
      <c r="BL115" s="17" t="s">
        <v>119</v>
      </c>
      <c r="BM115" s="215" t="s">
        <v>189</v>
      </c>
    </row>
    <row r="116" s="2" customFormat="1">
      <c r="A116" s="38"/>
      <c r="B116" s="39"/>
      <c r="C116" s="40"/>
      <c r="D116" s="217" t="s">
        <v>121</v>
      </c>
      <c r="E116" s="40"/>
      <c r="F116" s="218" t="s">
        <v>768</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121</v>
      </c>
      <c r="AU116" s="17" t="s">
        <v>79</v>
      </c>
    </row>
    <row r="117" s="13" customFormat="1">
      <c r="A117" s="13"/>
      <c r="B117" s="233"/>
      <c r="C117" s="234"/>
      <c r="D117" s="217" t="s">
        <v>135</v>
      </c>
      <c r="E117" s="235" t="s">
        <v>19</v>
      </c>
      <c r="F117" s="236" t="s">
        <v>769</v>
      </c>
      <c r="G117" s="234"/>
      <c r="H117" s="237">
        <v>39.600000000000001</v>
      </c>
      <c r="I117" s="238"/>
      <c r="J117" s="234"/>
      <c r="K117" s="234"/>
      <c r="L117" s="239"/>
      <c r="M117" s="240"/>
      <c r="N117" s="241"/>
      <c r="O117" s="241"/>
      <c r="P117" s="241"/>
      <c r="Q117" s="241"/>
      <c r="R117" s="241"/>
      <c r="S117" s="241"/>
      <c r="T117" s="242"/>
      <c r="U117" s="13"/>
      <c r="V117" s="13"/>
      <c r="W117" s="13"/>
      <c r="X117" s="13"/>
      <c r="Y117" s="13"/>
      <c r="Z117" s="13"/>
      <c r="AA117" s="13"/>
      <c r="AB117" s="13"/>
      <c r="AC117" s="13"/>
      <c r="AD117" s="13"/>
      <c r="AE117" s="13"/>
      <c r="AT117" s="243" t="s">
        <v>135</v>
      </c>
      <c r="AU117" s="243" t="s">
        <v>79</v>
      </c>
      <c r="AV117" s="13" t="s">
        <v>79</v>
      </c>
      <c r="AW117" s="13" t="s">
        <v>31</v>
      </c>
      <c r="AX117" s="13" t="s">
        <v>69</v>
      </c>
      <c r="AY117" s="243" t="s">
        <v>111</v>
      </c>
    </row>
    <row r="118" s="14" customFormat="1">
      <c r="A118" s="14"/>
      <c r="B118" s="245"/>
      <c r="C118" s="246"/>
      <c r="D118" s="217" t="s">
        <v>135</v>
      </c>
      <c r="E118" s="247" t="s">
        <v>19</v>
      </c>
      <c r="F118" s="248" t="s">
        <v>546</v>
      </c>
      <c r="G118" s="246"/>
      <c r="H118" s="249">
        <v>39.600000000000001</v>
      </c>
      <c r="I118" s="250"/>
      <c r="J118" s="246"/>
      <c r="K118" s="246"/>
      <c r="L118" s="251"/>
      <c r="M118" s="252"/>
      <c r="N118" s="253"/>
      <c r="O118" s="253"/>
      <c r="P118" s="253"/>
      <c r="Q118" s="253"/>
      <c r="R118" s="253"/>
      <c r="S118" s="253"/>
      <c r="T118" s="254"/>
      <c r="U118" s="14"/>
      <c r="V118" s="14"/>
      <c r="W118" s="14"/>
      <c r="X118" s="14"/>
      <c r="Y118" s="14"/>
      <c r="Z118" s="14"/>
      <c r="AA118" s="14"/>
      <c r="AB118" s="14"/>
      <c r="AC118" s="14"/>
      <c r="AD118" s="14"/>
      <c r="AE118" s="14"/>
      <c r="AT118" s="255" t="s">
        <v>135</v>
      </c>
      <c r="AU118" s="255" t="s">
        <v>79</v>
      </c>
      <c r="AV118" s="14" t="s">
        <v>119</v>
      </c>
      <c r="AW118" s="14" t="s">
        <v>31</v>
      </c>
      <c r="AX118" s="14" t="s">
        <v>77</v>
      </c>
      <c r="AY118" s="255" t="s">
        <v>111</v>
      </c>
    </row>
    <row r="119" s="2" customFormat="1" ht="13.8" customHeight="1">
      <c r="A119" s="38"/>
      <c r="B119" s="39"/>
      <c r="C119" s="204" t="s">
        <v>133</v>
      </c>
      <c r="D119" s="204" t="s">
        <v>114</v>
      </c>
      <c r="E119" s="205" t="s">
        <v>770</v>
      </c>
      <c r="F119" s="206" t="s">
        <v>771</v>
      </c>
      <c r="G119" s="207" t="s">
        <v>126</v>
      </c>
      <c r="H119" s="208">
        <v>39.600000000000001</v>
      </c>
      <c r="I119" s="209"/>
      <c r="J119" s="210">
        <f>ROUND(I119*H119,2)</f>
        <v>0</v>
      </c>
      <c r="K119" s="206" t="s">
        <v>751</v>
      </c>
      <c r="L119" s="44"/>
      <c r="M119" s="211" t="s">
        <v>19</v>
      </c>
      <c r="N119" s="212" t="s">
        <v>40</v>
      </c>
      <c r="O119" s="84"/>
      <c r="P119" s="213">
        <f>O119*H119</f>
        <v>0</v>
      </c>
      <c r="Q119" s="213">
        <v>0</v>
      </c>
      <c r="R119" s="213">
        <f>Q119*H119</f>
        <v>0</v>
      </c>
      <c r="S119" s="213">
        <v>0</v>
      </c>
      <c r="T119" s="214">
        <f>S119*H119</f>
        <v>0</v>
      </c>
      <c r="U119" s="38"/>
      <c r="V119" s="38"/>
      <c r="W119" s="38"/>
      <c r="X119" s="38"/>
      <c r="Y119" s="38"/>
      <c r="Z119" s="38"/>
      <c r="AA119" s="38"/>
      <c r="AB119" s="38"/>
      <c r="AC119" s="38"/>
      <c r="AD119" s="38"/>
      <c r="AE119" s="38"/>
      <c r="AR119" s="215" t="s">
        <v>119</v>
      </c>
      <c r="AT119" s="215" t="s">
        <v>114</v>
      </c>
      <c r="AU119" s="215" t="s">
        <v>79</v>
      </c>
      <c r="AY119" s="17" t="s">
        <v>111</v>
      </c>
      <c r="BE119" s="216">
        <f>IF(N119="základní",J119,0)</f>
        <v>0</v>
      </c>
      <c r="BF119" s="216">
        <f>IF(N119="snížená",J119,0)</f>
        <v>0</v>
      </c>
      <c r="BG119" s="216">
        <f>IF(N119="zákl. přenesená",J119,0)</f>
        <v>0</v>
      </c>
      <c r="BH119" s="216">
        <f>IF(N119="sníž. přenesená",J119,0)</f>
        <v>0</v>
      </c>
      <c r="BI119" s="216">
        <f>IF(N119="nulová",J119,0)</f>
        <v>0</v>
      </c>
      <c r="BJ119" s="17" t="s">
        <v>77</v>
      </c>
      <c r="BK119" s="216">
        <f>ROUND(I119*H119,2)</f>
        <v>0</v>
      </c>
      <c r="BL119" s="17" t="s">
        <v>119</v>
      </c>
      <c r="BM119" s="215" t="s">
        <v>197</v>
      </c>
    </row>
    <row r="120" s="2" customFormat="1">
      <c r="A120" s="38"/>
      <c r="B120" s="39"/>
      <c r="C120" s="40"/>
      <c r="D120" s="217" t="s">
        <v>121</v>
      </c>
      <c r="E120" s="40"/>
      <c r="F120" s="218" t="s">
        <v>771</v>
      </c>
      <c r="G120" s="40"/>
      <c r="H120" s="40"/>
      <c r="I120" s="219"/>
      <c r="J120" s="40"/>
      <c r="K120" s="40"/>
      <c r="L120" s="44"/>
      <c r="M120" s="220"/>
      <c r="N120" s="221"/>
      <c r="O120" s="84"/>
      <c r="P120" s="84"/>
      <c r="Q120" s="84"/>
      <c r="R120" s="84"/>
      <c r="S120" s="84"/>
      <c r="T120" s="85"/>
      <c r="U120" s="38"/>
      <c r="V120" s="38"/>
      <c r="W120" s="38"/>
      <c r="X120" s="38"/>
      <c r="Y120" s="38"/>
      <c r="Z120" s="38"/>
      <c r="AA120" s="38"/>
      <c r="AB120" s="38"/>
      <c r="AC120" s="38"/>
      <c r="AD120" s="38"/>
      <c r="AE120" s="38"/>
      <c r="AT120" s="17" t="s">
        <v>121</v>
      </c>
      <c r="AU120" s="17" t="s">
        <v>79</v>
      </c>
    </row>
    <row r="121" s="12" customFormat="1" ht="22.8" customHeight="1">
      <c r="A121" s="12"/>
      <c r="B121" s="188"/>
      <c r="C121" s="189"/>
      <c r="D121" s="190" t="s">
        <v>68</v>
      </c>
      <c r="E121" s="202" t="s">
        <v>79</v>
      </c>
      <c r="F121" s="202" t="s">
        <v>772</v>
      </c>
      <c r="G121" s="189"/>
      <c r="H121" s="189"/>
      <c r="I121" s="192"/>
      <c r="J121" s="203">
        <f>BK121</f>
        <v>0</v>
      </c>
      <c r="K121" s="189"/>
      <c r="L121" s="194"/>
      <c r="M121" s="195"/>
      <c r="N121" s="196"/>
      <c r="O121" s="196"/>
      <c r="P121" s="197">
        <v>0</v>
      </c>
      <c r="Q121" s="196"/>
      <c r="R121" s="197">
        <v>0</v>
      </c>
      <c r="S121" s="196"/>
      <c r="T121" s="198">
        <v>0</v>
      </c>
      <c r="U121" s="12"/>
      <c r="V121" s="12"/>
      <c r="W121" s="12"/>
      <c r="X121" s="12"/>
      <c r="Y121" s="12"/>
      <c r="Z121" s="12"/>
      <c r="AA121" s="12"/>
      <c r="AB121" s="12"/>
      <c r="AC121" s="12"/>
      <c r="AD121" s="12"/>
      <c r="AE121" s="12"/>
      <c r="AR121" s="199" t="s">
        <v>77</v>
      </c>
      <c r="AT121" s="200" t="s">
        <v>68</v>
      </c>
      <c r="AU121" s="200" t="s">
        <v>77</v>
      </c>
      <c r="AY121" s="199" t="s">
        <v>111</v>
      </c>
      <c r="BK121" s="201">
        <v>0</v>
      </c>
    </row>
    <row r="122" s="12" customFormat="1" ht="22.8" customHeight="1">
      <c r="A122" s="12"/>
      <c r="B122" s="188"/>
      <c r="C122" s="189"/>
      <c r="D122" s="190" t="s">
        <v>68</v>
      </c>
      <c r="E122" s="202" t="s">
        <v>119</v>
      </c>
      <c r="F122" s="202" t="s">
        <v>773</v>
      </c>
      <c r="G122" s="189"/>
      <c r="H122" s="189"/>
      <c r="I122" s="192"/>
      <c r="J122" s="203">
        <f>BK122</f>
        <v>0</v>
      </c>
      <c r="K122" s="189"/>
      <c r="L122" s="194"/>
      <c r="M122" s="195"/>
      <c r="N122" s="196"/>
      <c r="O122" s="196"/>
      <c r="P122" s="197">
        <f>SUM(P123:P130)</f>
        <v>0</v>
      </c>
      <c r="Q122" s="196"/>
      <c r="R122" s="197">
        <f>SUM(R123:R130)</f>
        <v>0</v>
      </c>
      <c r="S122" s="196"/>
      <c r="T122" s="198">
        <f>SUM(T123:T130)</f>
        <v>0</v>
      </c>
      <c r="U122" s="12"/>
      <c r="V122" s="12"/>
      <c r="W122" s="12"/>
      <c r="X122" s="12"/>
      <c r="Y122" s="12"/>
      <c r="Z122" s="12"/>
      <c r="AA122" s="12"/>
      <c r="AB122" s="12"/>
      <c r="AC122" s="12"/>
      <c r="AD122" s="12"/>
      <c r="AE122" s="12"/>
      <c r="AR122" s="199" t="s">
        <v>77</v>
      </c>
      <c r="AT122" s="200" t="s">
        <v>68</v>
      </c>
      <c r="AU122" s="200" t="s">
        <v>77</v>
      </c>
      <c r="AY122" s="199" t="s">
        <v>111</v>
      </c>
      <c r="BK122" s="201">
        <f>SUM(BK123:BK130)</f>
        <v>0</v>
      </c>
    </row>
    <row r="123" s="2" customFormat="1" ht="22.2" customHeight="1">
      <c r="A123" s="38"/>
      <c r="B123" s="39"/>
      <c r="C123" s="204" t="s">
        <v>160</v>
      </c>
      <c r="D123" s="204" t="s">
        <v>114</v>
      </c>
      <c r="E123" s="205" t="s">
        <v>774</v>
      </c>
      <c r="F123" s="206" t="s">
        <v>775</v>
      </c>
      <c r="G123" s="207" t="s">
        <v>117</v>
      </c>
      <c r="H123" s="208">
        <v>72</v>
      </c>
      <c r="I123" s="209"/>
      <c r="J123" s="210">
        <f>ROUND(I123*H123,2)</f>
        <v>0</v>
      </c>
      <c r="K123" s="206" t="s">
        <v>751</v>
      </c>
      <c r="L123" s="44"/>
      <c r="M123" s="211" t="s">
        <v>19</v>
      </c>
      <c r="N123" s="212" t="s">
        <v>40</v>
      </c>
      <c r="O123" s="84"/>
      <c r="P123" s="213">
        <f>O123*H123</f>
        <v>0</v>
      </c>
      <c r="Q123" s="213">
        <v>0</v>
      </c>
      <c r="R123" s="213">
        <f>Q123*H123</f>
        <v>0</v>
      </c>
      <c r="S123" s="213">
        <v>0</v>
      </c>
      <c r="T123" s="214">
        <f>S123*H123</f>
        <v>0</v>
      </c>
      <c r="U123" s="38"/>
      <c r="V123" s="38"/>
      <c r="W123" s="38"/>
      <c r="X123" s="38"/>
      <c r="Y123" s="38"/>
      <c r="Z123" s="38"/>
      <c r="AA123" s="38"/>
      <c r="AB123" s="38"/>
      <c r="AC123" s="38"/>
      <c r="AD123" s="38"/>
      <c r="AE123" s="38"/>
      <c r="AR123" s="215" t="s">
        <v>119</v>
      </c>
      <c r="AT123" s="215" t="s">
        <v>114</v>
      </c>
      <c r="AU123" s="215" t="s">
        <v>79</v>
      </c>
      <c r="AY123" s="17" t="s">
        <v>111</v>
      </c>
      <c r="BE123" s="216">
        <f>IF(N123="základní",J123,0)</f>
        <v>0</v>
      </c>
      <c r="BF123" s="216">
        <f>IF(N123="snížená",J123,0)</f>
        <v>0</v>
      </c>
      <c r="BG123" s="216">
        <f>IF(N123="zákl. přenesená",J123,0)</f>
        <v>0</v>
      </c>
      <c r="BH123" s="216">
        <f>IF(N123="sníž. přenesená",J123,0)</f>
        <v>0</v>
      </c>
      <c r="BI123" s="216">
        <f>IF(N123="nulová",J123,0)</f>
        <v>0</v>
      </c>
      <c r="BJ123" s="17" t="s">
        <v>77</v>
      </c>
      <c r="BK123" s="216">
        <f>ROUND(I123*H123,2)</f>
        <v>0</v>
      </c>
      <c r="BL123" s="17" t="s">
        <v>119</v>
      </c>
      <c r="BM123" s="215" t="s">
        <v>207</v>
      </c>
    </row>
    <row r="124" s="2" customFormat="1">
      <c r="A124" s="38"/>
      <c r="B124" s="39"/>
      <c r="C124" s="40"/>
      <c r="D124" s="217" t="s">
        <v>121</v>
      </c>
      <c r="E124" s="40"/>
      <c r="F124" s="218" t="s">
        <v>775</v>
      </c>
      <c r="G124" s="40"/>
      <c r="H124" s="40"/>
      <c r="I124" s="219"/>
      <c r="J124" s="40"/>
      <c r="K124" s="40"/>
      <c r="L124" s="44"/>
      <c r="M124" s="220"/>
      <c r="N124" s="221"/>
      <c r="O124" s="84"/>
      <c r="P124" s="84"/>
      <c r="Q124" s="84"/>
      <c r="R124" s="84"/>
      <c r="S124" s="84"/>
      <c r="T124" s="85"/>
      <c r="U124" s="38"/>
      <c r="V124" s="38"/>
      <c r="W124" s="38"/>
      <c r="X124" s="38"/>
      <c r="Y124" s="38"/>
      <c r="Z124" s="38"/>
      <c r="AA124" s="38"/>
      <c r="AB124" s="38"/>
      <c r="AC124" s="38"/>
      <c r="AD124" s="38"/>
      <c r="AE124" s="38"/>
      <c r="AT124" s="17" t="s">
        <v>121</v>
      </c>
      <c r="AU124" s="17" t="s">
        <v>79</v>
      </c>
    </row>
    <row r="125" s="13" customFormat="1">
      <c r="A125" s="13"/>
      <c r="B125" s="233"/>
      <c r="C125" s="234"/>
      <c r="D125" s="217" t="s">
        <v>135</v>
      </c>
      <c r="E125" s="235" t="s">
        <v>19</v>
      </c>
      <c r="F125" s="236" t="s">
        <v>776</v>
      </c>
      <c r="G125" s="234"/>
      <c r="H125" s="237">
        <v>72</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135</v>
      </c>
      <c r="AU125" s="243" t="s">
        <v>79</v>
      </c>
      <c r="AV125" s="13" t="s">
        <v>79</v>
      </c>
      <c r="AW125" s="13" t="s">
        <v>31</v>
      </c>
      <c r="AX125" s="13" t="s">
        <v>69</v>
      </c>
      <c r="AY125" s="243" t="s">
        <v>111</v>
      </c>
    </row>
    <row r="126" s="14" customFormat="1">
      <c r="A126" s="14"/>
      <c r="B126" s="245"/>
      <c r="C126" s="246"/>
      <c r="D126" s="217" t="s">
        <v>135</v>
      </c>
      <c r="E126" s="247" t="s">
        <v>19</v>
      </c>
      <c r="F126" s="248" t="s">
        <v>546</v>
      </c>
      <c r="G126" s="246"/>
      <c r="H126" s="249">
        <v>72</v>
      </c>
      <c r="I126" s="250"/>
      <c r="J126" s="246"/>
      <c r="K126" s="246"/>
      <c r="L126" s="251"/>
      <c r="M126" s="252"/>
      <c r="N126" s="253"/>
      <c r="O126" s="253"/>
      <c r="P126" s="253"/>
      <c r="Q126" s="253"/>
      <c r="R126" s="253"/>
      <c r="S126" s="253"/>
      <c r="T126" s="254"/>
      <c r="U126" s="14"/>
      <c r="V126" s="14"/>
      <c r="W126" s="14"/>
      <c r="X126" s="14"/>
      <c r="Y126" s="14"/>
      <c r="Z126" s="14"/>
      <c r="AA126" s="14"/>
      <c r="AB126" s="14"/>
      <c r="AC126" s="14"/>
      <c r="AD126" s="14"/>
      <c r="AE126" s="14"/>
      <c r="AT126" s="255" t="s">
        <v>135</v>
      </c>
      <c r="AU126" s="255" t="s">
        <v>79</v>
      </c>
      <c r="AV126" s="14" t="s">
        <v>119</v>
      </c>
      <c r="AW126" s="14" t="s">
        <v>31</v>
      </c>
      <c r="AX126" s="14" t="s">
        <v>77</v>
      </c>
      <c r="AY126" s="255" t="s">
        <v>111</v>
      </c>
    </row>
    <row r="127" s="2" customFormat="1" ht="22.2" customHeight="1">
      <c r="A127" s="38"/>
      <c r="B127" s="39"/>
      <c r="C127" s="204" t="s">
        <v>166</v>
      </c>
      <c r="D127" s="204" t="s">
        <v>114</v>
      </c>
      <c r="E127" s="205" t="s">
        <v>777</v>
      </c>
      <c r="F127" s="206" t="s">
        <v>778</v>
      </c>
      <c r="G127" s="207" t="s">
        <v>117</v>
      </c>
      <c r="H127" s="208">
        <v>1.28</v>
      </c>
      <c r="I127" s="209"/>
      <c r="J127" s="210">
        <f>ROUND(I127*H127,2)</f>
        <v>0</v>
      </c>
      <c r="K127" s="206" t="s">
        <v>751</v>
      </c>
      <c r="L127" s="44"/>
      <c r="M127" s="211" t="s">
        <v>19</v>
      </c>
      <c r="N127" s="212" t="s">
        <v>40</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119</v>
      </c>
      <c r="AT127" s="215" t="s">
        <v>114</v>
      </c>
      <c r="AU127" s="215" t="s">
        <v>79</v>
      </c>
      <c r="AY127" s="17" t="s">
        <v>111</v>
      </c>
      <c r="BE127" s="216">
        <f>IF(N127="základní",J127,0)</f>
        <v>0</v>
      </c>
      <c r="BF127" s="216">
        <f>IF(N127="snížená",J127,0)</f>
        <v>0</v>
      </c>
      <c r="BG127" s="216">
        <f>IF(N127="zákl. přenesená",J127,0)</f>
        <v>0</v>
      </c>
      <c r="BH127" s="216">
        <f>IF(N127="sníž. přenesená",J127,0)</f>
        <v>0</v>
      </c>
      <c r="BI127" s="216">
        <f>IF(N127="nulová",J127,0)</f>
        <v>0</v>
      </c>
      <c r="BJ127" s="17" t="s">
        <v>77</v>
      </c>
      <c r="BK127" s="216">
        <f>ROUND(I127*H127,2)</f>
        <v>0</v>
      </c>
      <c r="BL127" s="17" t="s">
        <v>119</v>
      </c>
      <c r="BM127" s="215" t="s">
        <v>215</v>
      </c>
    </row>
    <row r="128" s="2" customFormat="1">
      <c r="A128" s="38"/>
      <c r="B128" s="39"/>
      <c r="C128" s="40"/>
      <c r="D128" s="217" t="s">
        <v>121</v>
      </c>
      <c r="E128" s="40"/>
      <c r="F128" s="218" t="s">
        <v>778</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121</v>
      </c>
      <c r="AU128" s="17" t="s">
        <v>79</v>
      </c>
    </row>
    <row r="129" s="13" customFormat="1">
      <c r="A129" s="13"/>
      <c r="B129" s="233"/>
      <c r="C129" s="234"/>
      <c r="D129" s="217" t="s">
        <v>135</v>
      </c>
      <c r="E129" s="235" t="s">
        <v>19</v>
      </c>
      <c r="F129" s="236" t="s">
        <v>779</v>
      </c>
      <c r="G129" s="234"/>
      <c r="H129" s="237">
        <v>1.28</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135</v>
      </c>
      <c r="AU129" s="243" t="s">
        <v>79</v>
      </c>
      <c r="AV129" s="13" t="s">
        <v>79</v>
      </c>
      <c r="AW129" s="13" t="s">
        <v>31</v>
      </c>
      <c r="AX129" s="13" t="s">
        <v>69</v>
      </c>
      <c r="AY129" s="243" t="s">
        <v>111</v>
      </c>
    </row>
    <row r="130" s="14" customFormat="1">
      <c r="A130" s="14"/>
      <c r="B130" s="245"/>
      <c r="C130" s="246"/>
      <c r="D130" s="217" t="s">
        <v>135</v>
      </c>
      <c r="E130" s="247" t="s">
        <v>19</v>
      </c>
      <c r="F130" s="248" t="s">
        <v>546</v>
      </c>
      <c r="G130" s="246"/>
      <c r="H130" s="249">
        <v>1.28</v>
      </c>
      <c r="I130" s="250"/>
      <c r="J130" s="246"/>
      <c r="K130" s="246"/>
      <c r="L130" s="251"/>
      <c r="M130" s="252"/>
      <c r="N130" s="253"/>
      <c r="O130" s="253"/>
      <c r="P130" s="253"/>
      <c r="Q130" s="253"/>
      <c r="R130" s="253"/>
      <c r="S130" s="253"/>
      <c r="T130" s="254"/>
      <c r="U130" s="14"/>
      <c r="V130" s="14"/>
      <c r="W130" s="14"/>
      <c r="X130" s="14"/>
      <c r="Y130" s="14"/>
      <c r="Z130" s="14"/>
      <c r="AA130" s="14"/>
      <c r="AB130" s="14"/>
      <c r="AC130" s="14"/>
      <c r="AD130" s="14"/>
      <c r="AE130" s="14"/>
      <c r="AT130" s="255" t="s">
        <v>135</v>
      </c>
      <c r="AU130" s="255" t="s">
        <v>79</v>
      </c>
      <c r="AV130" s="14" t="s">
        <v>119</v>
      </c>
      <c r="AW130" s="14" t="s">
        <v>31</v>
      </c>
      <c r="AX130" s="14" t="s">
        <v>77</v>
      </c>
      <c r="AY130" s="255" t="s">
        <v>111</v>
      </c>
    </row>
    <row r="131" s="12" customFormat="1" ht="22.8" customHeight="1">
      <c r="A131" s="12"/>
      <c r="B131" s="188"/>
      <c r="C131" s="189"/>
      <c r="D131" s="190" t="s">
        <v>68</v>
      </c>
      <c r="E131" s="202" t="s">
        <v>145</v>
      </c>
      <c r="F131" s="202" t="s">
        <v>780</v>
      </c>
      <c r="G131" s="189"/>
      <c r="H131" s="189"/>
      <c r="I131" s="192"/>
      <c r="J131" s="203">
        <f>BK131</f>
        <v>0</v>
      </c>
      <c r="K131" s="189"/>
      <c r="L131" s="194"/>
      <c r="M131" s="195"/>
      <c r="N131" s="196"/>
      <c r="O131" s="196"/>
      <c r="P131" s="197">
        <f>SUM(P132:P139)</f>
        <v>0</v>
      </c>
      <c r="Q131" s="196"/>
      <c r="R131" s="197">
        <f>SUM(R132:R139)</f>
        <v>0</v>
      </c>
      <c r="S131" s="196"/>
      <c r="T131" s="198">
        <f>SUM(T132:T139)</f>
        <v>0</v>
      </c>
      <c r="U131" s="12"/>
      <c r="V131" s="12"/>
      <c r="W131" s="12"/>
      <c r="X131" s="12"/>
      <c r="Y131" s="12"/>
      <c r="Z131" s="12"/>
      <c r="AA131" s="12"/>
      <c r="AB131" s="12"/>
      <c r="AC131" s="12"/>
      <c r="AD131" s="12"/>
      <c r="AE131" s="12"/>
      <c r="AR131" s="199" t="s">
        <v>77</v>
      </c>
      <c r="AT131" s="200" t="s">
        <v>68</v>
      </c>
      <c r="AU131" s="200" t="s">
        <v>77</v>
      </c>
      <c r="AY131" s="199" t="s">
        <v>111</v>
      </c>
      <c r="BK131" s="201">
        <f>SUM(BK132:BK139)</f>
        <v>0</v>
      </c>
    </row>
    <row r="132" s="2" customFormat="1" ht="13.8" customHeight="1">
      <c r="A132" s="38"/>
      <c r="B132" s="39"/>
      <c r="C132" s="204" t="s">
        <v>171</v>
      </c>
      <c r="D132" s="204" t="s">
        <v>114</v>
      </c>
      <c r="E132" s="205" t="s">
        <v>781</v>
      </c>
      <c r="F132" s="206" t="s">
        <v>782</v>
      </c>
      <c r="G132" s="207" t="s">
        <v>117</v>
      </c>
      <c r="H132" s="208">
        <v>12</v>
      </c>
      <c r="I132" s="209"/>
      <c r="J132" s="210">
        <f>ROUND(I132*H132,2)</f>
        <v>0</v>
      </c>
      <c r="K132" s="206" t="s">
        <v>751</v>
      </c>
      <c r="L132" s="44"/>
      <c r="M132" s="211" t="s">
        <v>19</v>
      </c>
      <c r="N132" s="212" t="s">
        <v>40</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119</v>
      </c>
      <c r="AT132" s="215" t="s">
        <v>114</v>
      </c>
      <c r="AU132" s="215" t="s">
        <v>79</v>
      </c>
      <c r="AY132" s="17" t="s">
        <v>111</v>
      </c>
      <c r="BE132" s="216">
        <f>IF(N132="základní",J132,0)</f>
        <v>0</v>
      </c>
      <c r="BF132" s="216">
        <f>IF(N132="snížená",J132,0)</f>
        <v>0</v>
      </c>
      <c r="BG132" s="216">
        <f>IF(N132="zákl. přenesená",J132,0)</f>
        <v>0</v>
      </c>
      <c r="BH132" s="216">
        <f>IF(N132="sníž. přenesená",J132,0)</f>
        <v>0</v>
      </c>
      <c r="BI132" s="216">
        <f>IF(N132="nulová",J132,0)</f>
        <v>0</v>
      </c>
      <c r="BJ132" s="17" t="s">
        <v>77</v>
      </c>
      <c r="BK132" s="216">
        <f>ROUND(I132*H132,2)</f>
        <v>0</v>
      </c>
      <c r="BL132" s="17" t="s">
        <v>119</v>
      </c>
      <c r="BM132" s="215" t="s">
        <v>223</v>
      </c>
    </row>
    <row r="133" s="2" customFormat="1">
      <c r="A133" s="38"/>
      <c r="B133" s="39"/>
      <c r="C133" s="40"/>
      <c r="D133" s="217" t="s">
        <v>121</v>
      </c>
      <c r="E133" s="40"/>
      <c r="F133" s="218" t="s">
        <v>782</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121</v>
      </c>
      <c r="AU133" s="17" t="s">
        <v>79</v>
      </c>
    </row>
    <row r="134" s="13" customFormat="1">
      <c r="A134" s="13"/>
      <c r="B134" s="233"/>
      <c r="C134" s="234"/>
      <c r="D134" s="217" t="s">
        <v>135</v>
      </c>
      <c r="E134" s="235" t="s">
        <v>19</v>
      </c>
      <c r="F134" s="236" t="s">
        <v>783</v>
      </c>
      <c r="G134" s="234"/>
      <c r="H134" s="237">
        <v>12</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135</v>
      </c>
      <c r="AU134" s="243" t="s">
        <v>79</v>
      </c>
      <c r="AV134" s="13" t="s">
        <v>79</v>
      </c>
      <c r="AW134" s="13" t="s">
        <v>31</v>
      </c>
      <c r="AX134" s="13" t="s">
        <v>69</v>
      </c>
      <c r="AY134" s="243" t="s">
        <v>111</v>
      </c>
    </row>
    <row r="135" s="14" customFormat="1">
      <c r="A135" s="14"/>
      <c r="B135" s="245"/>
      <c r="C135" s="246"/>
      <c r="D135" s="217" t="s">
        <v>135</v>
      </c>
      <c r="E135" s="247" t="s">
        <v>19</v>
      </c>
      <c r="F135" s="248" t="s">
        <v>546</v>
      </c>
      <c r="G135" s="246"/>
      <c r="H135" s="249">
        <v>12</v>
      </c>
      <c r="I135" s="250"/>
      <c r="J135" s="246"/>
      <c r="K135" s="246"/>
      <c r="L135" s="251"/>
      <c r="M135" s="252"/>
      <c r="N135" s="253"/>
      <c r="O135" s="253"/>
      <c r="P135" s="253"/>
      <c r="Q135" s="253"/>
      <c r="R135" s="253"/>
      <c r="S135" s="253"/>
      <c r="T135" s="254"/>
      <c r="U135" s="14"/>
      <c r="V135" s="14"/>
      <c r="W135" s="14"/>
      <c r="X135" s="14"/>
      <c r="Y135" s="14"/>
      <c r="Z135" s="14"/>
      <c r="AA135" s="14"/>
      <c r="AB135" s="14"/>
      <c r="AC135" s="14"/>
      <c r="AD135" s="14"/>
      <c r="AE135" s="14"/>
      <c r="AT135" s="255" t="s">
        <v>135</v>
      </c>
      <c r="AU135" s="255" t="s">
        <v>79</v>
      </c>
      <c r="AV135" s="14" t="s">
        <v>119</v>
      </c>
      <c r="AW135" s="14" t="s">
        <v>31</v>
      </c>
      <c r="AX135" s="14" t="s">
        <v>77</v>
      </c>
      <c r="AY135" s="255" t="s">
        <v>111</v>
      </c>
    </row>
    <row r="136" s="2" customFormat="1" ht="22.2" customHeight="1">
      <c r="A136" s="38"/>
      <c r="B136" s="39"/>
      <c r="C136" s="204" t="s">
        <v>176</v>
      </c>
      <c r="D136" s="204" t="s">
        <v>114</v>
      </c>
      <c r="E136" s="205" t="s">
        <v>784</v>
      </c>
      <c r="F136" s="206" t="s">
        <v>785</v>
      </c>
      <c r="G136" s="207" t="s">
        <v>117</v>
      </c>
      <c r="H136" s="208">
        <v>24</v>
      </c>
      <c r="I136" s="209"/>
      <c r="J136" s="210">
        <f>ROUND(I136*H136,2)</f>
        <v>0</v>
      </c>
      <c r="K136" s="206" t="s">
        <v>751</v>
      </c>
      <c r="L136" s="44"/>
      <c r="M136" s="211" t="s">
        <v>19</v>
      </c>
      <c r="N136" s="212" t="s">
        <v>40</v>
      </c>
      <c r="O136" s="84"/>
      <c r="P136" s="213">
        <f>O136*H136</f>
        <v>0</v>
      </c>
      <c r="Q136" s="213">
        <v>0</v>
      </c>
      <c r="R136" s="213">
        <f>Q136*H136</f>
        <v>0</v>
      </c>
      <c r="S136" s="213">
        <v>0</v>
      </c>
      <c r="T136" s="214">
        <f>S136*H136</f>
        <v>0</v>
      </c>
      <c r="U136" s="38"/>
      <c r="V136" s="38"/>
      <c r="W136" s="38"/>
      <c r="X136" s="38"/>
      <c r="Y136" s="38"/>
      <c r="Z136" s="38"/>
      <c r="AA136" s="38"/>
      <c r="AB136" s="38"/>
      <c r="AC136" s="38"/>
      <c r="AD136" s="38"/>
      <c r="AE136" s="38"/>
      <c r="AR136" s="215" t="s">
        <v>119</v>
      </c>
      <c r="AT136" s="215" t="s">
        <v>114</v>
      </c>
      <c r="AU136" s="215" t="s">
        <v>79</v>
      </c>
      <c r="AY136" s="17" t="s">
        <v>111</v>
      </c>
      <c r="BE136" s="216">
        <f>IF(N136="základní",J136,0)</f>
        <v>0</v>
      </c>
      <c r="BF136" s="216">
        <f>IF(N136="snížená",J136,0)</f>
        <v>0</v>
      </c>
      <c r="BG136" s="216">
        <f>IF(N136="zákl. přenesená",J136,0)</f>
        <v>0</v>
      </c>
      <c r="BH136" s="216">
        <f>IF(N136="sníž. přenesená",J136,0)</f>
        <v>0</v>
      </c>
      <c r="BI136" s="216">
        <f>IF(N136="nulová",J136,0)</f>
        <v>0</v>
      </c>
      <c r="BJ136" s="17" t="s">
        <v>77</v>
      </c>
      <c r="BK136" s="216">
        <f>ROUND(I136*H136,2)</f>
        <v>0</v>
      </c>
      <c r="BL136" s="17" t="s">
        <v>119</v>
      </c>
      <c r="BM136" s="215" t="s">
        <v>231</v>
      </c>
    </row>
    <row r="137" s="2" customFormat="1">
      <c r="A137" s="38"/>
      <c r="B137" s="39"/>
      <c r="C137" s="40"/>
      <c r="D137" s="217" t="s">
        <v>121</v>
      </c>
      <c r="E137" s="40"/>
      <c r="F137" s="218" t="s">
        <v>785</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121</v>
      </c>
      <c r="AU137" s="17" t="s">
        <v>79</v>
      </c>
    </row>
    <row r="138" s="13" customFormat="1">
      <c r="A138" s="13"/>
      <c r="B138" s="233"/>
      <c r="C138" s="234"/>
      <c r="D138" s="217" t="s">
        <v>135</v>
      </c>
      <c r="E138" s="235" t="s">
        <v>19</v>
      </c>
      <c r="F138" s="236" t="s">
        <v>786</v>
      </c>
      <c r="G138" s="234"/>
      <c r="H138" s="237">
        <v>24</v>
      </c>
      <c r="I138" s="238"/>
      <c r="J138" s="234"/>
      <c r="K138" s="234"/>
      <c r="L138" s="239"/>
      <c r="M138" s="240"/>
      <c r="N138" s="241"/>
      <c r="O138" s="241"/>
      <c r="P138" s="241"/>
      <c r="Q138" s="241"/>
      <c r="R138" s="241"/>
      <c r="S138" s="241"/>
      <c r="T138" s="242"/>
      <c r="U138" s="13"/>
      <c r="V138" s="13"/>
      <c r="W138" s="13"/>
      <c r="X138" s="13"/>
      <c r="Y138" s="13"/>
      <c r="Z138" s="13"/>
      <c r="AA138" s="13"/>
      <c r="AB138" s="13"/>
      <c r="AC138" s="13"/>
      <c r="AD138" s="13"/>
      <c r="AE138" s="13"/>
      <c r="AT138" s="243" t="s">
        <v>135</v>
      </c>
      <c r="AU138" s="243" t="s">
        <v>79</v>
      </c>
      <c r="AV138" s="13" t="s">
        <v>79</v>
      </c>
      <c r="AW138" s="13" t="s">
        <v>31</v>
      </c>
      <c r="AX138" s="13" t="s">
        <v>69</v>
      </c>
      <c r="AY138" s="243" t="s">
        <v>111</v>
      </c>
    </row>
    <row r="139" s="14" customFormat="1">
      <c r="A139" s="14"/>
      <c r="B139" s="245"/>
      <c r="C139" s="246"/>
      <c r="D139" s="217" t="s">
        <v>135</v>
      </c>
      <c r="E139" s="247" t="s">
        <v>19</v>
      </c>
      <c r="F139" s="248" t="s">
        <v>546</v>
      </c>
      <c r="G139" s="246"/>
      <c r="H139" s="249">
        <v>24</v>
      </c>
      <c r="I139" s="250"/>
      <c r="J139" s="246"/>
      <c r="K139" s="246"/>
      <c r="L139" s="251"/>
      <c r="M139" s="252"/>
      <c r="N139" s="253"/>
      <c r="O139" s="253"/>
      <c r="P139" s="253"/>
      <c r="Q139" s="253"/>
      <c r="R139" s="253"/>
      <c r="S139" s="253"/>
      <c r="T139" s="254"/>
      <c r="U139" s="14"/>
      <c r="V139" s="14"/>
      <c r="W139" s="14"/>
      <c r="X139" s="14"/>
      <c r="Y139" s="14"/>
      <c r="Z139" s="14"/>
      <c r="AA139" s="14"/>
      <c r="AB139" s="14"/>
      <c r="AC139" s="14"/>
      <c r="AD139" s="14"/>
      <c r="AE139" s="14"/>
      <c r="AT139" s="255" t="s">
        <v>135</v>
      </c>
      <c r="AU139" s="255" t="s">
        <v>79</v>
      </c>
      <c r="AV139" s="14" t="s">
        <v>119</v>
      </c>
      <c r="AW139" s="14" t="s">
        <v>31</v>
      </c>
      <c r="AX139" s="14" t="s">
        <v>77</v>
      </c>
      <c r="AY139" s="255" t="s">
        <v>111</v>
      </c>
    </row>
    <row r="140" s="12" customFormat="1" ht="22.8" customHeight="1">
      <c r="A140" s="12"/>
      <c r="B140" s="188"/>
      <c r="C140" s="189"/>
      <c r="D140" s="190" t="s">
        <v>68</v>
      </c>
      <c r="E140" s="202" t="s">
        <v>133</v>
      </c>
      <c r="F140" s="202" t="s">
        <v>787</v>
      </c>
      <c r="G140" s="189"/>
      <c r="H140" s="189"/>
      <c r="I140" s="192"/>
      <c r="J140" s="203">
        <f>BK140</f>
        <v>0</v>
      </c>
      <c r="K140" s="189"/>
      <c r="L140" s="194"/>
      <c r="M140" s="195"/>
      <c r="N140" s="196"/>
      <c r="O140" s="196"/>
      <c r="P140" s="197">
        <f>SUM(P141:P150)</f>
        <v>0</v>
      </c>
      <c r="Q140" s="196"/>
      <c r="R140" s="197">
        <f>SUM(R141:R150)</f>
        <v>0</v>
      </c>
      <c r="S140" s="196"/>
      <c r="T140" s="198">
        <f>SUM(T141:T150)</f>
        <v>0</v>
      </c>
      <c r="U140" s="12"/>
      <c r="V140" s="12"/>
      <c r="W140" s="12"/>
      <c r="X140" s="12"/>
      <c r="Y140" s="12"/>
      <c r="Z140" s="12"/>
      <c r="AA140" s="12"/>
      <c r="AB140" s="12"/>
      <c r="AC140" s="12"/>
      <c r="AD140" s="12"/>
      <c r="AE140" s="12"/>
      <c r="AR140" s="199" t="s">
        <v>77</v>
      </c>
      <c r="AT140" s="200" t="s">
        <v>68</v>
      </c>
      <c r="AU140" s="200" t="s">
        <v>77</v>
      </c>
      <c r="AY140" s="199" t="s">
        <v>111</v>
      </c>
      <c r="BK140" s="201">
        <f>SUM(BK141:BK150)</f>
        <v>0</v>
      </c>
    </row>
    <row r="141" s="2" customFormat="1" ht="22.2" customHeight="1">
      <c r="A141" s="38"/>
      <c r="B141" s="39"/>
      <c r="C141" s="204" t="s">
        <v>183</v>
      </c>
      <c r="D141" s="204" t="s">
        <v>114</v>
      </c>
      <c r="E141" s="205" t="s">
        <v>788</v>
      </c>
      <c r="F141" s="206" t="s">
        <v>789</v>
      </c>
      <c r="G141" s="207" t="s">
        <v>157</v>
      </c>
      <c r="H141" s="208">
        <v>18</v>
      </c>
      <c r="I141" s="209"/>
      <c r="J141" s="210">
        <f>ROUND(I141*H141,2)</f>
        <v>0</v>
      </c>
      <c r="K141" s="206" t="s">
        <v>751</v>
      </c>
      <c r="L141" s="44"/>
      <c r="M141" s="211" t="s">
        <v>19</v>
      </c>
      <c r="N141" s="212" t="s">
        <v>40</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119</v>
      </c>
      <c r="AT141" s="215" t="s">
        <v>114</v>
      </c>
      <c r="AU141" s="215" t="s">
        <v>79</v>
      </c>
      <c r="AY141" s="17" t="s">
        <v>111</v>
      </c>
      <c r="BE141" s="216">
        <f>IF(N141="základní",J141,0)</f>
        <v>0</v>
      </c>
      <c r="BF141" s="216">
        <f>IF(N141="snížená",J141,0)</f>
        <v>0</v>
      </c>
      <c r="BG141" s="216">
        <f>IF(N141="zákl. přenesená",J141,0)</f>
        <v>0</v>
      </c>
      <c r="BH141" s="216">
        <f>IF(N141="sníž. přenesená",J141,0)</f>
        <v>0</v>
      </c>
      <c r="BI141" s="216">
        <f>IF(N141="nulová",J141,0)</f>
        <v>0</v>
      </c>
      <c r="BJ141" s="17" t="s">
        <v>77</v>
      </c>
      <c r="BK141" s="216">
        <f>ROUND(I141*H141,2)</f>
        <v>0</v>
      </c>
      <c r="BL141" s="17" t="s">
        <v>119</v>
      </c>
      <c r="BM141" s="215" t="s">
        <v>237</v>
      </c>
    </row>
    <row r="142" s="2" customFormat="1">
      <c r="A142" s="38"/>
      <c r="B142" s="39"/>
      <c r="C142" s="40"/>
      <c r="D142" s="217" t="s">
        <v>121</v>
      </c>
      <c r="E142" s="40"/>
      <c r="F142" s="218" t="s">
        <v>789</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121</v>
      </c>
      <c r="AU142" s="17" t="s">
        <v>79</v>
      </c>
    </row>
    <row r="143" s="13" customFormat="1">
      <c r="A143" s="13"/>
      <c r="B143" s="233"/>
      <c r="C143" s="234"/>
      <c r="D143" s="217" t="s">
        <v>135</v>
      </c>
      <c r="E143" s="235" t="s">
        <v>19</v>
      </c>
      <c r="F143" s="236" t="s">
        <v>790</v>
      </c>
      <c r="G143" s="234"/>
      <c r="H143" s="237">
        <v>18</v>
      </c>
      <c r="I143" s="238"/>
      <c r="J143" s="234"/>
      <c r="K143" s="234"/>
      <c r="L143" s="239"/>
      <c r="M143" s="240"/>
      <c r="N143" s="241"/>
      <c r="O143" s="241"/>
      <c r="P143" s="241"/>
      <c r="Q143" s="241"/>
      <c r="R143" s="241"/>
      <c r="S143" s="241"/>
      <c r="T143" s="242"/>
      <c r="U143" s="13"/>
      <c r="V143" s="13"/>
      <c r="W143" s="13"/>
      <c r="X143" s="13"/>
      <c r="Y143" s="13"/>
      <c r="Z143" s="13"/>
      <c r="AA143" s="13"/>
      <c r="AB143" s="13"/>
      <c r="AC143" s="13"/>
      <c r="AD143" s="13"/>
      <c r="AE143" s="13"/>
      <c r="AT143" s="243" t="s">
        <v>135</v>
      </c>
      <c r="AU143" s="243" t="s">
        <v>79</v>
      </c>
      <c r="AV143" s="13" t="s">
        <v>79</v>
      </c>
      <c r="AW143" s="13" t="s">
        <v>31</v>
      </c>
      <c r="AX143" s="13" t="s">
        <v>69</v>
      </c>
      <c r="AY143" s="243" t="s">
        <v>111</v>
      </c>
    </row>
    <row r="144" s="14" customFormat="1">
      <c r="A144" s="14"/>
      <c r="B144" s="245"/>
      <c r="C144" s="246"/>
      <c r="D144" s="217" t="s">
        <v>135</v>
      </c>
      <c r="E144" s="247" t="s">
        <v>19</v>
      </c>
      <c r="F144" s="248" t="s">
        <v>546</v>
      </c>
      <c r="G144" s="246"/>
      <c r="H144" s="249">
        <v>18</v>
      </c>
      <c r="I144" s="250"/>
      <c r="J144" s="246"/>
      <c r="K144" s="246"/>
      <c r="L144" s="251"/>
      <c r="M144" s="252"/>
      <c r="N144" s="253"/>
      <c r="O144" s="253"/>
      <c r="P144" s="253"/>
      <c r="Q144" s="253"/>
      <c r="R144" s="253"/>
      <c r="S144" s="253"/>
      <c r="T144" s="254"/>
      <c r="U144" s="14"/>
      <c r="V144" s="14"/>
      <c r="W144" s="14"/>
      <c r="X144" s="14"/>
      <c r="Y144" s="14"/>
      <c r="Z144" s="14"/>
      <c r="AA144" s="14"/>
      <c r="AB144" s="14"/>
      <c r="AC144" s="14"/>
      <c r="AD144" s="14"/>
      <c r="AE144" s="14"/>
      <c r="AT144" s="255" t="s">
        <v>135</v>
      </c>
      <c r="AU144" s="255" t="s">
        <v>79</v>
      </c>
      <c r="AV144" s="14" t="s">
        <v>119</v>
      </c>
      <c r="AW144" s="14" t="s">
        <v>31</v>
      </c>
      <c r="AX144" s="14" t="s">
        <v>77</v>
      </c>
      <c r="AY144" s="255" t="s">
        <v>111</v>
      </c>
    </row>
    <row r="145" s="2" customFormat="1" ht="13.8" customHeight="1">
      <c r="A145" s="38"/>
      <c r="B145" s="39"/>
      <c r="C145" s="204" t="s">
        <v>189</v>
      </c>
      <c r="D145" s="204" t="s">
        <v>114</v>
      </c>
      <c r="E145" s="205" t="s">
        <v>791</v>
      </c>
      <c r="F145" s="206" t="s">
        <v>792</v>
      </c>
      <c r="G145" s="207" t="s">
        <v>157</v>
      </c>
      <c r="H145" s="208">
        <v>18</v>
      </c>
      <c r="I145" s="209"/>
      <c r="J145" s="210">
        <f>ROUND(I145*H145,2)</f>
        <v>0</v>
      </c>
      <c r="K145" s="206" t="s">
        <v>751</v>
      </c>
      <c r="L145" s="44"/>
      <c r="M145" s="211" t="s">
        <v>19</v>
      </c>
      <c r="N145" s="212" t="s">
        <v>40</v>
      </c>
      <c r="O145" s="84"/>
      <c r="P145" s="213">
        <f>O145*H145</f>
        <v>0</v>
      </c>
      <c r="Q145" s="213">
        <v>0</v>
      </c>
      <c r="R145" s="213">
        <f>Q145*H145</f>
        <v>0</v>
      </c>
      <c r="S145" s="213">
        <v>0</v>
      </c>
      <c r="T145" s="214">
        <f>S145*H145</f>
        <v>0</v>
      </c>
      <c r="U145" s="38"/>
      <c r="V145" s="38"/>
      <c r="W145" s="38"/>
      <c r="X145" s="38"/>
      <c r="Y145" s="38"/>
      <c r="Z145" s="38"/>
      <c r="AA145" s="38"/>
      <c r="AB145" s="38"/>
      <c r="AC145" s="38"/>
      <c r="AD145" s="38"/>
      <c r="AE145" s="38"/>
      <c r="AR145" s="215" t="s">
        <v>119</v>
      </c>
      <c r="AT145" s="215" t="s">
        <v>114</v>
      </c>
      <c r="AU145" s="215" t="s">
        <v>79</v>
      </c>
      <c r="AY145" s="17" t="s">
        <v>111</v>
      </c>
      <c r="BE145" s="216">
        <f>IF(N145="základní",J145,0)</f>
        <v>0</v>
      </c>
      <c r="BF145" s="216">
        <f>IF(N145="snížená",J145,0)</f>
        <v>0</v>
      </c>
      <c r="BG145" s="216">
        <f>IF(N145="zákl. přenesená",J145,0)</f>
        <v>0</v>
      </c>
      <c r="BH145" s="216">
        <f>IF(N145="sníž. přenesená",J145,0)</f>
        <v>0</v>
      </c>
      <c r="BI145" s="216">
        <f>IF(N145="nulová",J145,0)</f>
        <v>0</v>
      </c>
      <c r="BJ145" s="17" t="s">
        <v>77</v>
      </c>
      <c r="BK145" s="216">
        <f>ROUND(I145*H145,2)</f>
        <v>0</v>
      </c>
      <c r="BL145" s="17" t="s">
        <v>119</v>
      </c>
      <c r="BM145" s="215" t="s">
        <v>246</v>
      </c>
    </row>
    <row r="146" s="2" customFormat="1">
      <c r="A146" s="38"/>
      <c r="B146" s="39"/>
      <c r="C146" s="40"/>
      <c r="D146" s="217" t="s">
        <v>121</v>
      </c>
      <c r="E146" s="40"/>
      <c r="F146" s="218" t="s">
        <v>792</v>
      </c>
      <c r="G146" s="40"/>
      <c r="H146" s="40"/>
      <c r="I146" s="219"/>
      <c r="J146" s="40"/>
      <c r="K146" s="40"/>
      <c r="L146" s="44"/>
      <c r="M146" s="220"/>
      <c r="N146" s="221"/>
      <c r="O146" s="84"/>
      <c r="P146" s="84"/>
      <c r="Q146" s="84"/>
      <c r="R146" s="84"/>
      <c r="S146" s="84"/>
      <c r="T146" s="85"/>
      <c r="U146" s="38"/>
      <c r="V146" s="38"/>
      <c r="W146" s="38"/>
      <c r="X146" s="38"/>
      <c r="Y146" s="38"/>
      <c r="Z146" s="38"/>
      <c r="AA146" s="38"/>
      <c r="AB146" s="38"/>
      <c r="AC146" s="38"/>
      <c r="AD146" s="38"/>
      <c r="AE146" s="38"/>
      <c r="AT146" s="17" t="s">
        <v>121</v>
      </c>
      <c r="AU146" s="17" t="s">
        <v>79</v>
      </c>
    </row>
    <row r="147" s="2" customFormat="1" ht="13.8" customHeight="1">
      <c r="A147" s="38"/>
      <c r="B147" s="39"/>
      <c r="C147" s="204" t="s">
        <v>8</v>
      </c>
      <c r="D147" s="204" t="s">
        <v>114</v>
      </c>
      <c r="E147" s="205" t="s">
        <v>793</v>
      </c>
      <c r="F147" s="206" t="s">
        <v>794</v>
      </c>
      <c r="G147" s="207" t="s">
        <v>179</v>
      </c>
      <c r="H147" s="208">
        <v>2</v>
      </c>
      <c r="I147" s="209"/>
      <c r="J147" s="210">
        <f>ROUND(I147*H147,2)</f>
        <v>0</v>
      </c>
      <c r="K147" s="206" t="s">
        <v>751</v>
      </c>
      <c r="L147" s="44"/>
      <c r="M147" s="211" t="s">
        <v>19</v>
      </c>
      <c r="N147" s="212" t="s">
        <v>40</v>
      </c>
      <c r="O147" s="84"/>
      <c r="P147" s="213">
        <f>O147*H147</f>
        <v>0</v>
      </c>
      <c r="Q147" s="213">
        <v>0</v>
      </c>
      <c r="R147" s="213">
        <f>Q147*H147</f>
        <v>0</v>
      </c>
      <c r="S147" s="213">
        <v>0</v>
      </c>
      <c r="T147" s="214">
        <f>S147*H147</f>
        <v>0</v>
      </c>
      <c r="U147" s="38"/>
      <c r="V147" s="38"/>
      <c r="W147" s="38"/>
      <c r="X147" s="38"/>
      <c r="Y147" s="38"/>
      <c r="Z147" s="38"/>
      <c r="AA147" s="38"/>
      <c r="AB147" s="38"/>
      <c r="AC147" s="38"/>
      <c r="AD147" s="38"/>
      <c r="AE147" s="38"/>
      <c r="AR147" s="215" t="s">
        <v>119</v>
      </c>
      <c r="AT147" s="215" t="s">
        <v>114</v>
      </c>
      <c r="AU147" s="215" t="s">
        <v>79</v>
      </c>
      <c r="AY147" s="17" t="s">
        <v>111</v>
      </c>
      <c r="BE147" s="216">
        <f>IF(N147="základní",J147,0)</f>
        <v>0</v>
      </c>
      <c r="BF147" s="216">
        <f>IF(N147="snížená",J147,0)</f>
        <v>0</v>
      </c>
      <c r="BG147" s="216">
        <f>IF(N147="zákl. přenesená",J147,0)</f>
        <v>0</v>
      </c>
      <c r="BH147" s="216">
        <f>IF(N147="sníž. přenesená",J147,0)</f>
        <v>0</v>
      </c>
      <c r="BI147" s="216">
        <f>IF(N147="nulová",J147,0)</f>
        <v>0</v>
      </c>
      <c r="BJ147" s="17" t="s">
        <v>77</v>
      </c>
      <c r="BK147" s="216">
        <f>ROUND(I147*H147,2)</f>
        <v>0</v>
      </c>
      <c r="BL147" s="17" t="s">
        <v>119</v>
      </c>
      <c r="BM147" s="215" t="s">
        <v>255</v>
      </c>
    </row>
    <row r="148" s="2" customFormat="1">
      <c r="A148" s="38"/>
      <c r="B148" s="39"/>
      <c r="C148" s="40"/>
      <c r="D148" s="217" t="s">
        <v>121</v>
      </c>
      <c r="E148" s="40"/>
      <c r="F148" s="218" t="s">
        <v>794</v>
      </c>
      <c r="G148" s="40"/>
      <c r="H148" s="40"/>
      <c r="I148" s="219"/>
      <c r="J148" s="40"/>
      <c r="K148" s="40"/>
      <c r="L148" s="44"/>
      <c r="M148" s="220"/>
      <c r="N148" s="221"/>
      <c r="O148" s="84"/>
      <c r="P148" s="84"/>
      <c r="Q148" s="84"/>
      <c r="R148" s="84"/>
      <c r="S148" s="84"/>
      <c r="T148" s="85"/>
      <c r="U148" s="38"/>
      <c r="V148" s="38"/>
      <c r="W148" s="38"/>
      <c r="X148" s="38"/>
      <c r="Y148" s="38"/>
      <c r="Z148" s="38"/>
      <c r="AA148" s="38"/>
      <c r="AB148" s="38"/>
      <c r="AC148" s="38"/>
      <c r="AD148" s="38"/>
      <c r="AE148" s="38"/>
      <c r="AT148" s="17" t="s">
        <v>121</v>
      </c>
      <c r="AU148" s="17" t="s">
        <v>79</v>
      </c>
    </row>
    <row r="149" s="2" customFormat="1" ht="13.8" customHeight="1">
      <c r="A149" s="38"/>
      <c r="B149" s="39"/>
      <c r="C149" s="223" t="s">
        <v>197</v>
      </c>
      <c r="D149" s="223" t="s">
        <v>129</v>
      </c>
      <c r="E149" s="224" t="s">
        <v>795</v>
      </c>
      <c r="F149" s="225" t="s">
        <v>796</v>
      </c>
      <c r="G149" s="226" t="s">
        <v>179</v>
      </c>
      <c r="H149" s="227">
        <v>2</v>
      </c>
      <c r="I149" s="228"/>
      <c r="J149" s="229">
        <f>ROUND(I149*H149,2)</f>
        <v>0</v>
      </c>
      <c r="K149" s="225" t="s">
        <v>751</v>
      </c>
      <c r="L149" s="230"/>
      <c r="M149" s="231" t="s">
        <v>19</v>
      </c>
      <c r="N149" s="232" t="s">
        <v>40</v>
      </c>
      <c r="O149" s="84"/>
      <c r="P149" s="213">
        <f>O149*H149</f>
        <v>0</v>
      </c>
      <c r="Q149" s="213">
        <v>0</v>
      </c>
      <c r="R149" s="213">
        <f>Q149*H149</f>
        <v>0</v>
      </c>
      <c r="S149" s="213">
        <v>0</v>
      </c>
      <c r="T149" s="214">
        <f>S149*H149</f>
        <v>0</v>
      </c>
      <c r="U149" s="38"/>
      <c r="V149" s="38"/>
      <c r="W149" s="38"/>
      <c r="X149" s="38"/>
      <c r="Y149" s="38"/>
      <c r="Z149" s="38"/>
      <c r="AA149" s="38"/>
      <c r="AB149" s="38"/>
      <c r="AC149" s="38"/>
      <c r="AD149" s="38"/>
      <c r="AE149" s="38"/>
      <c r="AR149" s="215" t="s">
        <v>133</v>
      </c>
      <c r="AT149" s="215" t="s">
        <v>129</v>
      </c>
      <c r="AU149" s="215" t="s">
        <v>79</v>
      </c>
      <c r="AY149" s="17" t="s">
        <v>111</v>
      </c>
      <c r="BE149" s="216">
        <f>IF(N149="základní",J149,0)</f>
        <v>0</v>
      </c>
      <c r="BF149" s="216">
        <f>IF(N149="snížená",J149,0)</f>
        <v>0</v>
      </c>
      <c r="BG149" s="216">
        <f>IF(N149="zákl. přenesená",J149,0)</f>
        <v>0</v>
      </c>
      <c r="BH149" s="216">
        <f>IF(N149="sníž. přenesená",J149,0)</f>
        <v>0</v>
      </c>
      <c r="BI149" s="216">
        <f>IF(N149="nulová",J149,0)</f>
        <v>0</v>
      </c>
      <c r="BJ149" s="17" t="s">
        <v>77</v>
      </c>
      <c r="BK149" s="216">
        <f>ROUND(I149*H149,2)</f>
        <v>0</v>
      </c>
      <c r="BL149" s="17" t="s">
        <v>119</v>
      </c>
      <c r="BM149" s="215" t="s">
        <v>261</v>
      </c>
    </row>
    <row r="150" s="2" customFormat="1">
      <c r="A150" s="38"/>
      <c r="B150" s="39"/>
      <c r="C150" s="40"/>
      <c r="D150" s="217" t="s">
        <v>121</v>
      </c>
      <c r="E150" s="40"/>
      <c r="F150" s="218" t="s">
        <v>796</v>
      </c>
      <c r="G150" s="40"/>
      <c r="H150" s="40"/>
      <c r="I150" s="219"/>
      <c r="J150" s="40"/>
      <c r="K150" s="40"/>
      <c r="L150" s="44"/>
      <c r="M150" s="220"/>
      <c r="N150" s="221"/>
      <c r="O150" s="84"/>
      <c r="P150" s="84"/>
      <c r="Q150" s="84"/>
      <c r="R150" s="84"/>
      <c r="S150" s="84"/>
      <c r="T150" s="85"/>
      <c r="U150" s="38"/>
      <c r="V150" s="38"/>
      <c r="W150" s="38"/>
      <c r="X150" s="38"/>
      <c r="Y150" s="38"/>
      <c r="Z150" s="38"/>
      <c r="AA150" s="38"/>
      <c r="AB150" s="38"/>
      <c r="AC150" s="38"/>
      <c r="AD150" s="38"/>
      <c r="AE150" s="38"/>
      <c r="AT150" s="17" t="s">
        <v>121</v>
      </c>
      <c r="AU150" s="17" t="s">
        <v>79</v>
      </c>
    </row>
    <row r="151" s="12" customFormat="1" ht="22.8" customHeight="1">
      <c r="A151" s="12"/>
      <c r="B151" s="188"/>
      <c r="C151" s="189"/>
      <c r="D151" s="190" t="s">
        <v>68</v>
      </c>
      <c r="E151" s="202" t="s">
        <v>160</v>
      </c>
      <c r="F151" s="202" t="s">
        <v>797</v>
      </c>
      <c r="G151" s="189"/>
      <c r="H151" s="189"/>
      <c r="I151" s="192"/>
      <c r="J151" s="203">
        <f>BK151</f>
        <v>0</v>
      </c>
      <c r="K151" s="189"/>
      <c r="L151" s="194"/>
      <c r="M151" s="195"/>
      <c r="N151" s="196"/>
      <c r="O151" s="196"/>
      <c r="P151" s="197">
        <f>SUM(P152:P168)</f>
        <v>0</v>
      </c>
      <c r="Q151" s="196"/>
      <c r="R151" s="197">
        <f>SUM(R152:R168)</f>
        <v>0</v>
      </c>
      <c r="S151" s="196"/>
      <c r="T151" s="198">
        <f>SUM(T152:T168)</f>
        <v>0</v>
      </c>
      <c r="U151" s="12"/>
      <c r="V151" s="12"/>
      <c r="W151" s="12"/>
      <c r="X151" s="12"/>
      <c r="Y151" s="12"/>
      <c r="Z151" s="12"/>
      <c r="AA151" s="12"/>
      <c r="AB151" s="12"/>
      <c r="AC151" s="12"/>
      <c r="AD151" s="12"/>
      <c r="AE151" s="12"/>
      <c r="AR151" s="199" t="s">
        <v>77</v>
      </c>
      <c r="AT151" s="200" t="s">
        <v>68</v>
      </c>
      <c r="AU151" s="200" t="s">
        <v>77</v>
      </c>
      <c r="AY151" s="199" t="s">
        <v>111</v>
      </c>
      <c r="BK151" s="201">
        <f>SUM(BK152:BK168)</f>
        <v>0</v>
      </c>
    </row>
    <row r="152" s="2" customFormat="1" ht="22.2" customHeight="1">
      <c r="A152" s="38"/>
      <c r="B152" s="39"/>
      <c r="C152" s="204" t="s">
        <v>202</v>
      </c>
      <c r="D152" s="204" t="s">
        <v>114</v>
      </c>
      <c r="E152" s="205" t="s">
        <v>798</v>
      </c>
      <c r="F152" s="206" t="s">
        <v>799</v>
      </c>
      <c r="G152" s="207" t="s">
        <v>117</v>
      </c>
      <c r="H152" s="208">
        <v>216</v>
      </c>
      <c r="I152" s="209"/>
      <c r="J152" s="210">
        <f>ROUND(I152*H152,2)</f>
        <v>0</v>
      </c>
      <c r="K152" s="206" t="s">
        <v>751</v>
      </c>
      <c r="L152" s="44"/>
      <c r="M152" s="211" t="s">
        <v>19</v>
      </c>
      <c r="N152" s="212" t="s">
        <v>40</v>
      </c>
      <c r="O152" s="84"/>
      <c r="P152" s="213">
        <f>O152*H152</f>
        <v>0</v>
      </c>
      <c r="Q152" s="213">
        <v>0</v>
      </c>
      <c r="R152" s="213">
        <f>Q152*H152</f>
        <v>0</v>
      </c>
      <c r="S152" s="213">
        <v>0</v>
      </c>
      <c r="T152" s="214">
        <f>S152*H152</f>
        <v>0</v>
      </c>
      <c r="U152" s="38"/>
      <c r="V152" s="38"/>
      <c r="W152" s="38"/>
      <c r="X152" s="38"/>
      <c r="Y152" s="38"/>
      <c r="Z152" s="38"/>
      <c r="AA152" s="38"/>
      <c r="AB152" s="38"/>
      <c r="AC152" s="38"/>
      <c r="AD152" s="38"/>
      <c r="AE152" s="38"/>
      <c r="AR152" s="215" t="s">
        <v>119</v>
      </c>
      <c r="AT152" s="215" t="s">
        <v>114</v>
      </c>
      <c r="AU152" s="215" t="s">
        <v>79</v>
      </c>
      <c r="AY152" s="17" t="s">
        <v>111</v>
      </c>
      <c r="BE152" s="216">
        <f>IF(N152="základní",J152,0)</f>
        <v>0</v>
      </c>
      <c r="BF152" s="216">
        <f>IF(N152="snížená",J152,0)</f>
        <v>0</v>
      </c>
      <c r="BG152" s="216">
        <f>IF(N152="zákl. přenesená",J152,0)</f>
        <v>0</v>
      </c>
      <c r="BH152" s="216">
        <f>IF(N152="sníž. přenesená",J152,0)</f>
        <v>0</v>
      </c>
      <c r="BI152" s="216">
        <f>IF(N152="nulová",J152,0)</f>
        <v>0</v>
      </c>
      <c r="BJ152" s="17" t="s">
        <v>77</v>
      </c>
      <c r="BK152" s="216">
        <f>ROUND(I152*H152,2)</f>
        <v>0</v>
      </c>
      <c r="BL152" s="17" t="s">
        <v>119</v>
      </c>
      <c r="BM152" s="215" t="s">
        <v>269</v>
      </c>
    </row>
    <row r="153" s="2" customFormat="1">
      <c r="A153" s="38"/>
      <c r="B153" s="39"/>
      <c r="C153" s="40"/>
      <c r="D153" s="217" t="s">
        <v>121</v>
      </c>
      <c r="E153" s="40"/>
      <c r="F153" s="218" t="s">
        <v>799</v>
      </c>
      <c r="G153" s="40"/>
      <c r="H153" s="40"/>
      <c r="I153" s="219"/>
      <c r="J153" s="40"/>
      <c r="K153" s="40"/>
      <c r="L153" s="44"/>
      <c r="M153" s="220"/>
      <c r="N153" s="221"/>
      <c r="O153" s="84"/>
      <c r="P153" s="84"/>
      <c r="Q153" s="84"/>
      <c r="R153" s="84"/>
      <c r="S153" s="84"/>
      <c r="T153" s="85"/>
      <c r="U153" s="38"/>
      <c r="V153" s="38"/>
      <c r="W153" s="38"/>
      <c r="X153" s="38"/>
      <c r="Y153" s="38"/>
      <c r="Z153" s="38"/>
      <c r="AA153" s="38"/>
      <c r="AB153" s="38"/>
      <c r="AC153" s="38"/>
      <c r="AD153" s="38"/>
      <c r="AE153" s="38"/>
      <c r="AT153" s="17" t="s">
        <v>121</v>
      </c>
      <c r="AU153" s="17" t="s">
        <v>79</v>
      </c>
    </row>
    <row r="154" s="13" customFormat="1">
      <c r="A154" s="13"/>
      <c r="B154" s="233"/>
      <c r="C154" s="234"/>
      <c r="D154" s="217" t="s">
        <v>135</v>
      </c>
      <c r="E154" s="235" t="s">
        <v>19</v>
      </c>
      <c r="F154" s="236" t="s">
        <v>800</v>
      </c>
      <c r="G154" s="234"/>
      <c r="H154" s="237">
        <v>216</v>
      </c>
      <c r="I154" s="238"/>
      <c r="J154" s="234"/>
      <c r="K154" s="234"/>
      <c r="L154" s="239"/>
      <c r="M154" s="240"/>
      <c r="N154" s="241"/>
      <c r="O154" s="241"/>
      <c r="P154" s="241"/>
      <c r="Q154" s="241"/>
      <c r="R154" s="241"/>
      <c r="S154" s="241"/>
      <c r="T154" s="242"/>
      <c r="U154" s="13"/>
      <c r="V154" s="13"/>
      <c r="W154" s="13"/>
      <c r="X154" s="13"/>
      <c r="Y154" s="13"/>
      <c r="Z154" s="13"/>
      <c r="AA154" s="13"/>
      <c r="AB154" s="13"/>
      <c r="AC154" s="13"/>
      <c r="AD154" s="13"/>
      <c r="AE154" s="13"/>
      <c r="AT154" s="243" t="s">
        <v>135</v>
      </c>
      <c r="AU154" s="243" t="s">
        <v>79</v>
      </c>
      <c r="AV154" s="13" t="s">
        <v>79</v>
      </c>
      <c r="AW154" s="13" t="s">
        <v>31</v>
      </c>
      <c r="AX154" s="13" t="s">
        <v>69</v>
      </c>
      <c r="AY154" s="243" t="s">
        <v>111</v>
      </c>
    </row>
    <row r="155" s="14" customFormat="1">
      <c r="A155" s="14"/>
      <c r="B155" s="245"/>
      <c r="C155" s="246"/>
      <c r="D155" s="217" t="s">
        <v>135</v>
      </c>
      <c r="E155" s="247" t="s">
        <v>19</v>
      </c>
      <c r="F155" s="248" t="s">
        <v>546</v>
      </c>
      <c r="G155" s="246"/>
      <c r="H155" s="249">
        <v>216</v>
      </c>
      <c r="I155" s="250"/>
      <c r="J155" s="246"/>
      <c r="K155" s="246"/>
      <c r="L155" s="251"/>
      <c r="M155" s="252"/>
      <c r="N155" s="253"/>
      <c r="O155" s="253"/>
      <c r="P155" s="253"/>
      <c r="Q155" s="253"/>
      <c r="R155" s="253"/>
      <c r="S155" s="253"/>
      <c r="T155" s="254"/>
      <c r="U155" s="14"/>
      <c r="V155" s="14"/>
      <c r="W155" s="14"/>
      <c r="X155" s="14"/>
      <c r="Y155" s="14"/>
      <c r="Z155" s="14"/>
      <c r="AA155" s="14"/>
      <c r="AB155" s="14"/>
      <c r="AC155" s="14"/>
      <c r="AD155" s="14"/>
      <c r="AE155" s="14"/>
      <c r="AT155" s="255" t="s">
        <v>135</v>
      </c>
      <c r="AU155" s="255" t="s">
        <v>79</v>
      </c>
      <c r="AV155" s="14" t="s">
        <v>119</v>
      </c>
      <c r="AW155" s="14" t="s">
        <v>31</v>
      </c>
      <c r="AX155" s="14" t="s">
        <v>77</v>
      </c>
      <c r="AY155" s="255" t="s">
        <v>111</v>
      </c>
    </row>
    <row r="156" s="2" customFormat="1" ht="22.2" customHeight="1">
      <c r="A156" s="38"/>
      <c r="B156" s="39"/>
      <c r="C156" s="204" t="s">
        <v>207</v>
      </c>
      <c r="D156" s="204" t="s">
        <v>114</v>
      </c>
      <c r="E156" s="205" t="s">
        <v>801</v>
      </c>
      <c r="F156" s="206" t="s">
        <v>802</v>
      </c>
      <c r="G156" s="207" t="s">
        <v>117</v>
      </c>
      <c r="H156" s="208">
        <v>22.199999999999999</v>
      </c>
      <c r="I156" s="209"/>
      <c r="J156" s="210">
        <f>ROUND(I156*H156,2)</f>
        <v>0</v>
      </c>
      <c r="K156" s="206" t="s">
        <v>751</v>
      </c>
      <c r="L156" s="44"/>
      <c r="M156" s="211" t="s">
        <v>19</v>
      </c>
      <c r="N156" s="212" t="s">
        <v>40</v>
      </c>
      <c r="O156" s="84"/>
      <c r="P156" s="213">
        <f>O156*H156</f>
        <v>0</v>
      </c>
      <c r="Q156" s="213">
        <v>0</v>
      </c>
      <c r="R156" s="213">
        <f>Q156*H156</f>
        <v>0</v>
      </c>
      <c r="S156" s="213">
        <v>0</v>
      </c>
      <c r="T156" s="214">
        <f>S156*H156</f>
        <v>0</v>
      </c>
      <c r="U156" s="38"/>
      <c r="V156" s="38"/>
      <c r="W156" s="38"/>
      <c r="X156" s="38"/>
      <c r="Y156" s="38"/>
      <c r="Z156" s="38"/>
      <c r="AA156" s="38"/>
      <c r="AB156" s="38"/>
      <c r="AC156" s="38"/>
      <c r="AD156" s="38"/>
      <c r="AE156" s="38"/>
      <c r="AR156" s="215" t="s">
        <v>119</v>
      </c>
      <c r="AT156" s="215" t="s">
        <v>114</v>
      </c>
      <c r="AU156" s="215" t="s">
        <v>79</v>
      </c>
      <c r="AY156" s="17" t="s">
        <v>111</v>
      </c>
      <c r="BE156" s="216">
        <f>IF(N156="základní",J156,0)</f>
        <v>0</v>
      </c>
      <c r="BF156" s="216">
        <f>IF(N156="snížená",J156,0)</f>
        <v>0</v>
      </c>
      <c r="BG156" s="216">
        <f>IF(N156="zákl. přenesená",J156,0)</f>
        <v>0</v>
      </c>
      <c r="BH156" s="216">
        <f>IF(N156="sníž. přenesená",J156,0)</f>
        <v>0</v>
      </c>
      <c r="BI156" s="216">
        <f>IF(N156="nulová",J156,0)</f>
        <v>0</v>
      </c>
      <c r="BJ156" s="17" t="s">
        <v>77</v>
      </c>
      <c r="BK156" s="216">
        <f>ROUND(I156*H156,2)</f>
        <v>0</v>
      </c>
      <c r="BL156" s="17" t="s">
        <v>119</v>
      </c>
      <c r="BM156" s="215" t="s">
        <v>274</v>
      </c>
    </row>
    <row r="157" s="2" customFormat="1">
      <c r="A157" s="38"/>
      <c r="B157" s="39"/>
      <c r="C157" s="40"/>
      <c r="D157" s="217" t="s">
        <v>121</v>
      </c>
      <c r="E157" s="40"/>
      <c r="F157" s="218" t="s">
        <v>802</v>
      </c>
      <c r="G157" s="40"/>
      <c r="H157" s="40"/>
      <c r="I157" s="219"/>
      <c r="J157" s="40"/>
      <c r="K157" s="40"/>
      <c r="L157" s="44"/>
      <c r="M157" s="220"/>
      <c r="N157" s="221"/>
      <c r="O157" s="84"/>
      <c r="P157" s="84"/>
      <c r="Q157" s="84"/>
      <c r="R157" s="84"/>
      <c r="S157" s="84"/>
      <c r="T157" s="85"/>
      <c r="U157" s="38"/>
      <c r="V157" s="38"/>
      <c r="W157" s="38"/>
      <c r="X157" s="38"/>
      <c r="Y157" s="38"/>
      <c r="Z157" s="38"/>
      <c r="AA157" s="38"/>
      <c r="AB157" s="38"/>
      <c r="AC157" s="38"/>
      <c r="AD157" s="38"/>
      <c r="AE157" s="38"/>
      <c r="AT157" s="17" t="s">
        <v>121</v>
      </c>
      <c r="AU157" s="17" t="s">
        <v>79</v>
      </c>
    </row>
    <row r="158" s="13" customFormat="1">
      <c r="A158" s="13"/>
      <c r="B158" s="233"/>
      <c r="C158" s="234"/>
      <c r="D158" s="217" t="s">
        <v>135</v>
      </c>
      <c r="E158" s="235" t="s">
        <v>19</v>
      </c>
      <c r="F158" s="236" t="s">
        <v>803</v>
      </c>
      <c r="G158" s="234"/>
      <c r="H158" s="237">
        <v>10.199999999999999</v>
      </c>
      <c r="I158" s="238"/>
      <c r="J158" s="234"/>
      <c r="K158" s="234"/>
      <c r="L158" s="239"/>
      <c r="M158" s="240"/>
      <c r="N158" s="241"/>
      <c r="O158" s="241"/>
      <c r="P158" s="241"/>
      <c r="Q158" s="241"/>
      <c r="R158" s="241"/>
      <c r="S158" s="241"/>
      <c r="T158" s="242"/>
      <c r="U158" s="13"/>
      <c r="V158" s="13"/>
      <c r="W158" s="13"/>
      <c r="X158" s="13"/>
      <c r="Y158" s="13"/>
      <c r="Z158" s="13"/>
      <c r="AA158" s="13"/>
      <c r="AB158" s="13"/>
      <c r="AC158" s="13"/>
      <c r="AD158" s="13"/>
      <c r="AE158" s="13"/>
      <c r="AT158" s="243" t="s">
        <v>135</v>
      </c>
      <c r="AU158" s="243" t="s">
        <v>79</v>
      </c>
      <c r="AV158" s="13" t="s">
        <v>79</v>
      </c>
      <c r="AW158" s="13" t="s">
        <v>31</v>
      </c>
      <c r="AX158" s="13" t="s">
        <v>69</v>
      </c>
      <c r="AY158" s="243" t="s">
        <v>111</v>
      </c>
    </row>
    <row r="159" s="13" customFormat="1">
      <c r="A159" s="13"/>
      <c r="B159" s="233"/>
      <c r="C159" s="234"/>
      <c r="D159" s="217" t="s">
        <v>135</v>
      </c>
      <c r="E159" s="235" t="s">
        <v>19</v>
      </c>
      <c r="F159" s="236" t="s">
        <v>804</v>
      </c>
      <c r="G159" s="234"/>
      <c r="H159" s="237">
        <v>12</v>
      </c>
      <c r="I159" s="238"/>
      <c r="J159" s="234"/>
      <c r="K159" s="234"/>
      <c r="L159" s="239"/>
      <c r="M159" s="240"/>
      <c r="N159" s="241"/>
      <c r="O159" s="241"/>
      <c r="P159" s="241"/>
      <c r="Q159" s="241"/>
      <c r="R159" s="241"/>
      <c r="S159" s="241"/>
      <c r="T159" s="242"/>
      <c r="U159" s="13"/>
      <c r="V159" s="13"/>
      <c r="W159" s="13"/>
      <c r="X159" s="13"/>
      <c r="Y159" s="13"/>
      <c r="Z159" s="13"/>
      <c r="AA159" s="13"/>
      <c r="AB159" s="13"/>
      <c r="AC159" s="13"/>
      <c r="AD159" s="13"/>
      <c r="AE159" s="13"/>
      <c r="AT159" s="243" t="s">
        <v>135</v>
      </c>
      <c r="AU159" s="243" t="s">
        <v>79</v>
      </c>
      <c r="AV159" s="13" t="s">
        <v>79</v>
      </c>
      <c r="AW159" s="13" t="s">
        <v>31</v>
      </c>
      <c r="AX159" s="13" t="s">
        <v>69</v>
      </c>
      <c r="AY159" s="243" t="s">
        <v>111</v>
      </c>
    </row>
    <row r="160" s="14" customFormat="1">
      <c r="A160" s="14"/>
      <c r="B160" s="245"/>
      <c r="C160" s="246"/>
      <c r="D160" s="217" t="s">
        <v>135</v>
      </c>
      <c r="E160" s="247" t="s">
        <v>19</v>
      </c>
      <c r="F160" s="248" t="s">
        <v>546</v>
      </c>
      <c r="G160" s="246"/>
      <c r="H160" s="249">
        <v>22.199999999999999</v>
      </c>
      <c r="I160" s="250"/>
      <c r="J160" s="246"/>
      <c r="K160" s="246"/>
      <c r="L160" s="251"/>
      <c r="M160" s="252"/>
      <c r="N160" s="253"/>
      <c r="O160" s="253"/>
      <c r="P160" s="253"/>
      <c r="Q160" s="253"/>
      <c r="R160" s="253"/>
      <c r="S160" s="253"/>
      <c r="T160" s="254"/>
      <c r="U160" s="14"/>
      <c r="V160" s="14"/>
      <c r="W160" s="14"/>
      <c r="X160" s="14"/>
      <c r="Y160" s="14"/>
      <c r="Z160" s="14"/>
      <c r="AA160" s="14"/>
      <c r="AB160" s="14"/>
      <c r="AC160" s="14"/>
      <c r="AD160" s="14"/>
      <c r="AE160" s="14"/>
      <c r="AT160" s="255" t="s">
        <v>135</v>
      </c>
      <c r="AU160" s="255" t="s">
        <v>79</v>
      </c>
      <c r="AV160" s="14" t="s">
        <v>119</v>
      </c>
      <c r="AW160" s="14" t="s">
        <v>31</v>
      </c>
      <c r="AX160" s="14" t="s">
        <v>77</v>
      </c>
      <c r="AY160" s="255" t="s">
        <v>111</v>
      </c>
    </row>
    <row r="161" s="2" customFormat="1" ht="22.2" customHeight="1">
      <c r="A161" s="38"/>
      <c r="B161" s="39"/>
      <c r="C161" s="204" t="s">
        <v>211</v>
      </c>
      <c r="D161" s="204" t="s">
        <v>114</v>
      </c>
      <c r="E161" s="205" t="s">
        <v>805</v>
      </c>
      <c r="F161" s="206" t="s">
        <v>806</v>
      </c>
      <c r="G161" s="207" t="s">
        <v>117</v>
      </c>
      <c r="H161" s="208">
        <v>7.2000000000000002</v>
      </c>
      <c r="I161" s="209"/>
      <c r="J161" s="210">
        <f>ROUND(I161*H161,2)</f>
        <v>0</v>
      </c>
      <c r="K161" s="206" t="s">
        <v>751</v>
      </c>
      <c r="L161" s="44"/>
      <c r="M161" s="211" t="s">
        <v>19</v>
      </c>
      <c r="N161" s="212" t="s">
        <v>40</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119</v>
      </c>
      <c r="AT161" s="215" t="s">
        <v>114</v>
      </c>
      <c r="AU161" s="215" t="s">
        <v>79</v>
      </c>
      <c r="AY161" s="17" t="s">
        <v>111</v>
      </c>
      <c r="BE161" s="216">
        <f>IF(N161="základní",J161,0)</f>
        <v>0</v>
      </c>
      <c r="BF161" s="216">
        <f>IF(N161="snížená",J161,0)</f>
        <v>0</v>
      </c>
      <c r="BG161" s="216">
        <f>IF(N161="zákl. přenesená",J161,0)</f>
        <v>0</v>
      </c>
      <c r="BH161" s="216">
        <f>IF(N161="sníž. přenesená",J161,0)</f>
        <v>0</v>
      </c>
      <c r="BI161" s="216">
        <f>IF(N161="nulová",J161,0)</f>
        <v>0</v>
      </c>
      <c r="BJ161" s="17" t="s">
        <v>77</v>
      </c>
      <c r="BK161" s="216">
        <f>ROUND(I161*H161,2)</f>
        <v>0</v>
      </c>
      <c r="BL161" s="17" t="s">
        <v>119</v>
      </c>
      <c r="BM161" s="215" t="s">
        <v>282</v>
      </c>
    </row>
    <row r="162" s="2" customFormat="1">
      <c r="A162" s="38"/>
      <c r="B162" s="39"/>
      <c r="C162" s="40"/>
      <c r="D162" s="217" t="s">
        <v>121</v>
      </c>
      <c r="E162" s="40"/>
      <c r="F162" s="218" t="s">
        <v>806</v>
      </c>
      <c r="G162" s="40"/>
      <c r="H162" s="40"/>
      <c r="I162" s="219"/>
      <c r="J162" s="40"/>
      <c r="K162" s="40"/>
      <c r="L162" s="44"/>
      <c r="M162" s="220"/>
      <c r="N162" s="221"/>
      <c r="O162" s="84"/>
      <c r="P162" s="84"/>
      <c r="Q162" s="84"/>
      <c r="R162" s="84"/>
      <c r="S162" s="84"/>
      <c r="T162" s="85"/>
      <c r="U162" s="38"/>
      <c r="V162" s="38"/>
      <c r="W162" s="38"/>
      <c r="X162" s="38"/>
      <c r="Y162" s="38"/>
      <c r="Z162" s="38"/>
      <c r="AA162" s="38"/>
      <c r="AB162" s="38"/>
      <c r="AC162" s="38"/>
      <c r="AD162" s="38"/>
      <c r="AE162" s="38"/>
      <c r="AT162" s="17" t="s">
        <v>121</v>
      </c>
      <c r="AU162" s="17" t="s">
        <v>79</v>
      </c>
    </row>
    <row r="163" s="13" customFormat="1">
      <c r="A163" s="13"/>
      <c r="B163" s="233"/>
      <c r="C163" s="234"/>
      <c r="D163" s="217" t="s">
        <v>135</v>
      </c>
      <c r="E163" s="235" t="s">
        <v>19</v>
      </c>
      <c r="F163" s="236" t="s">
        <v>807</v>
      </c>
      <c r="G163" s="234"/>
      <c r="H163" s="237">
        <v>7.2000000000000002</v>
      </c>
      <c r="I163" s="238"/>
      <c r="J163" s="234"/>
      <c r="K163" s="234"/>
      <c r="L163" s="239"/>
      <c r="M163" s="240"/>
      <c r="N163" s="241"/>
      <c r="O163" s="241"/>
      <c r="P163" s="241"/>
      <c r="Q163" s="241"/>
      <c r="R163" s="241"/>
      <c r="S163" s="241"/>
      <c r="T163" s="242"/>
      <c r="U163" s="13"/>
      <c r="V163" s="13"/>
      <c r="W163" s="13"/>
      <c r="X163" s="13"/>
      <c r="Y163" s="13"/>
      <c r="Z163" s="13"/>
      <c r="AA163" s="13"/>
      <c r="AB163" s="13"/>
      <c r="AC163" s="13"/>
      <c r="AD163" s="13"/>
      <c r="AE163" s="13"/>
      <c r="AT163" s="243" t="s">
        <v>135</v>
      </c>
      <c r="AU163" s="243" t="s">
        <v>79</v>
      </c>
      <c r="AV163" s="13" t="s">
        <v>79</v>
      </c>
      <c r="AW163" s="13" t="s">
        <v>31</v>
      </c>
      <c r="AX163" s="13" t="s">
        <v>69</v>
      </c>
      <c r="AY163" s="243" t="s">
        <v>111</v>
      </c>
    </row>
    <row r="164" s="14" customFormat="1">
      <c r="A164" s="14"/>
      <c r="B164" s="245"/>
      <c r="C164" s="246"/>
      <c r="D164" s="217" t="s">
        <v>135</v>
      </c>
      <c r="E164" s="247" t="s">
        <v>19</v>
      </c>
      <c r="F164" s="248" t="s">
        <v>546</v>
      </c>
      <c r="G164" s="246"/>
      <c r="H164" s="249">
        <v>7.2000000000000002</v>
      </c>
      <c r="I164" s="250"/>
      <c r="J164" s="246"/>
      <c r="K164" s="246"/>
      <c r="L164" s="251"/>
      <c r="M164" s="252"/>
      <c r="N164" s="253"/>
      <c r="O164" s="253"/>
      <c r="P164" s="253"/>
      <c r="Q164" s="253"/>
      <c r="R164" s="253"/>
      <c r="S164" s="253"/>
      <c r="T164" s="254"/>
      <c r="U164" s="14"/>
      <c r="V164" s="14"/>
      <c r="W164" s="14"/>
      <c r="X164" s="14"/>
      <c r="Y164" s="14"/>
      <c r="Z164" s="14"/>
      <c r="AA164" s="14"/>
      <c r="AB164" s="14"/>
      <c r="AC164" s="14"/>
      <c r="AD164" s="14"/>
      <c r="AE164" s="14"/>
      <c r="AT164" s="255" t="s">
        <v>135</v>
      </c>
      <c r="AU164" s="255" t="s">
        <v>79</v>
      </c>
      <c r="AV164" s="14" t="s">
        <v>119</v>
      </c>
      <c r="AW164" s="14" t="s">
        <v>31</v>
      </c>
      <c r="AX164" s="14" t="s">
        <v>77</v>
      </c>
      <c r="AY164" s="255" t="s">
        <v>111</v>
      </c>
    </row>
    <row r="165" s="2" customFormat="1" ht="22.2" customHeight="1">
      <c r="A165" s="38"/>
      <c r="B165" s="39"/>
      <c r="C165" s="204" t="s">
        <v>215</v>
      </c>
      <c r="D165" s="204" t="s">
        <v>114</v>
      </c>
      <c r="E165" s="205" t="s">
        <v>808</v>
      </c>
      <c r="F165" s="206" t="s">
        <v>809</v>
      </c>
      <c r="G165" s="207" t="s">
        <v>117</v>
      </c>
      <c r="H165" s="208">
        <v>10.199999999999999</v>
      </c>
      <c r="I165" s="209"/>
      <c r="J165" s="210">
        <f>ROUND(I165*H165,2)</f>
        <v>0</v>
      </c>
      <c r="K165" s="206" t="s">
        <v>751</v>
      </c>
      <c r="L165" s="44"/>
      <c r="M165" s="211" t="s">
        <v>19</v>
      </c>
      <c r="N165" s="212" t="s">
        <v>40</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119</v>
      </c>
      <c r="AT165" s="215" t="s">
        <v>114</v>
      </c>
      <c r="AU165" s="215" t="s">
        <v>79</v>
      </c>
      <c r="AY165" s="17" t="s">
        <v>111</v>
      </c>
      <c r="BE165" s="216">
        <f>IF(N165="základní",J165,0)</f>
        <v>0</v>
      </c>
      <c r="BF165" s="216">
        <f>IF(N165="snížená",J165,0)</f>
        <v>0</v>
      </c>
      <c r="BG165" s="216">
        <f>IF(N165="zákl. přenesená",J165,0)</f>
        <v>0</v>
      </c>
      <c r="BH165" s="216">
        <f>IF(N165="sníž. přenesená",J165,0)</f>
        <v>0</v>
      </c>
      <c r="BI165" s="216">
        <f>IF(N165="nulová",J165,0)</f>
        <v>0</v>
      </c>
      <c r="BJ165" s="17" t="s">
        <v>77</v>
      </c>
      <c r="BK165" s="216">
        <f>ROUND(I165*H165,2)</f>
        <v>0</v>
      </c>
      <c r="BL165" s="17" t="s">
        <v>119</v>
      </c>
      <c r="BM165" s="215" t="s">
        <v>291</v>
      </c>
    </row>
    <row r="166" s="2" customFormat="1">
      <c r="A166" s="38"/>
      <c r="B166" s="39"/>
      <c r="C166" s="40"/>
      <c r="D166" s="217" t="s">
        <v>121</v>
      </c>
      <c r="E166" s="40"/>
      <c r="F166" s="218" t="s">
        <v>809</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121</v>
      </c>
      <c r="AU166" s="17" t="s">
        <v>79</v>
      </c>
    </row>
    <row r="167" s="13" customFormat="1">
      <c r="A167" s="13"/>
      <c r="B167" s="233"/>
      <c r="C167" s="234"/>
      <c r="D167" s="217" t="s">
        <v>135</v>
      </c>
      <c r="E167" s="235" t="s">
        <v>19</v>
      </c>
      <c r="F167" s="236" t="s">
        <v>810</v>
      </c>
      <c r="G167" s="234"/>
      <c r="H167" s="237">
        <v>10.199999999999999</v>
      </c>
      <c r="I167" s="238"/>
      <c r="J167" s="234"/>
      <c r="K167" s="234"/>
      <c r="L167" s="239"/>
      <c r="M167" s="240"/>
      <c r="N167" s="241"/>
      <c r="O167" s="241"/>
      <c r="P167" s="241"/>
      <c r="Q167" s="241"/>
      <c r="R167" s="241"/>
      <c r="S167" s="241"/>
      <c r="T167" s="242"/>
      <c r="U167" s="13"/>
      <c r="V167" s="13"/>
      <c r="W167" s="13"/>
      <c r="X167" s="13"/>
      <c r="Y167" s="13"/>
      <c r="Z167" s="13"/>
      <c r="AA167" s="13"/>
      <c r="AB167" s="13"/>
      <c r="AC167" s="13"/>
      <c r="AD167" s="13"/>
      <c r="AE167" s="13"/>
      <c r="AT167" s="243" t="s">
        <v>135</v>
      </c>
      <c r="AU167" s="243" t="s">
        <v>79</v>
      </c>
      <c r="AV167" s="13" t="s">
        <v>79</v>
      </c>
      <c r="AW167" s="13" t="s">
        <v>31</v>
      </c>
      <c r="AX167" s="13" t="s">
        <v>69</v>
      </c>
      <c r="AY167" s="243" t="s">
        <v>111</v>
      </c>
    </row>
    <row r="168" s="14" customFormat="1">
      <c r="A168" s="14"/>
      <c r="B168" s="245"/>
      <c r="C168" s="246"/>
      <c r="D168" s="217" t="s">
        <v>135</v>
      </c>
      <c r="E168" s="247" t="s">
        <v>19</v>
      </c>
      <c r="F168" s="248" t="s">
        <v>546</v>
      </c>
      <c r="G168" s="246"/>
      <c r="H168" s="249">
        <v>10.199999999999999</v>
      </c>
      <c r="I168" s="250"/>
      <c r="J168" s="246"/>
      <c r="K168" s="246"/>
      <c r="L168" s="251"/>
      <c r="M168" s="252"/>
      <c r="N168" s="253"/>
      <c r="O168" s="253"/>
      <c r="P168" s="253"/>
      <c r="Q168" s="253"/>
      <c r="R168" s="253"/>
      <c r="S168" s="253"/>
      <c r="T168" s="254"/>
      <c r="U168" s="14"/>
      <c r="V168" s="14"/>
      <c r="W168" s="14"/>
      <c r="X168" s="14"/>
      <c r="Y168" s="14"/>
      <c r="Z168" s="14"/>
      <c r="AA168" s="14"/>
      <c r="AB168" s="14"/>
      <c r="AC168" s="14"/>
      <c r="AD168" s="14"/>
      <c r="AE168" s="14"/>
      <c r="AT168" s="255" t="s">
        <v>135</v>
      </c>
      <c r="AU168" s="255" t="s">
        <v>79</v>
      </c>
      <c r="AV168" s="14" t="s">
        <v>119</v>
      </c>
      <c r="AW168" s="14" t="s">
        <v>31</v>
      </c>
      <c r="AX168" s="14" t="s">
        <v>77</v>
      </c>
      <c r="AY168" s="255" t="s">
        <v>111</v>
      </c>
    </row>
    <row r="169" s="12" customFormat="1" ht="22.8" customHeight="1">
      <c r="A169" s="12"/>
      <c r="B169" s="188"/>
      <c r="C169" s="189"/>
      <c r="D169" s="190" t="s">
        <v>68</v>
      </c>
      <c r="E169" s="202" t="s">
        <v>811</v>
      </c>
      <c r="F169" s="202" t="s">
        <v>812</v>
      </c>
      <c r="G169" s="189"/>
      <c r="H169" s="189"/>
      <c r="I169" s="192"/>
      <c r="J169" s="203">
        <f>BK169</f>
        <v>0</v>
      </c>
      <c r="K169" s="189"/>
      <c r="L169" s="194"/>
      <c r="M169" s="195"/>
      <c r="N169" s="196"/>
      <c r="O169" s="196"/>
      <c r="P169" s="197">
        <v>0</v>
      </c>
      <c r="Q169" s="196"/>
      <c r="R169" s="197">
        <v>0</v>
      </c>
      <c r="S169" s="196"/>
      <c r="T169" s="198">
        <v>0</v>
      </c>
      <c r="U169" s="12"/>
      <c r="V169" s="12"/>
      <c r="W169" s="12"/>
      <c r="X169" s="12"/>
      <c r="Y169" s="12"/>
      <c r="Z169" s="12"/>
      <c r="AA169" s="12"/>
      <c r="AB169" s="12"/>
      <c r="AC169" s="12"/>
      <c r="AD169" s="12"/>
      <c r="AE169" s="12"/>
      <c r="AR169" s="199" t="s">
        <v>77</v>
      </c>
      <c r="AT169" s="200" t="s">
        <v>68</v>
      </c>
      <c r="AU169" s="200" t="s">
        <v>77</v>
      </c>
      <c r="AY169" s="199" t="s">
        <v>111</v>
      </c>
      <c r="BK169" s="201">
        <v>0</v>
      </c>
    </row>
    <row r="170" s="12" customFormat="1" ht="22.8" customHeight="1">
      <c r="A170" s="12"/>
      <c r="B170" s="188"/>
      <c r="C170" s="189"/>
      <c r="D170" s="190" t="s">
        <v>68</v>
      </c>
      <c r="E170" s="202" t="s">
        <v>813</v>
      </c>
      <c r="F170" s="202" t="s">
        <v>814</v>
      </c>
      <c r="G170" s="189"/>
      <c r="H170" s="189"/>
      <c r="I170" s="192"/>
      <c r="J170" s="203">
        <f>BK170</f>
        <v>0</v>
      </c>
      <c r="K170" s="189"/>
      <c r="L170" s="194"/>
      <c r="M170" s="195"/>
      <c r="N170" s="196"/>
      <c r="O170" s="196"/>
      <c r="P170" s="197">
        <f>SUM(P171:P176)</f>
        <v>0</v>
      </c>
      <c r="Q170" s="196"/>
      <c r="R170" s="197">
        <f>SUM(R171:R176)</f>
        <v>0</v>
      </c>
      <c r="S170" s="196"/>
      <c r="T170" s="198">
        <f>SUM(T171:T176)</f>
        <v>0</v>
      </c>
      <c r="U170" s="12"/>
      <c r="V170" s="12"/>
      <c r="W170" s="12"/>
      <c r="X170" s="12"/>
      <c r="Y170" s="12"/>
      <c r="Z170" s="12"/>
      <c r="AA170" s="12"/>
      <c r="AB170" s="12"/>
      <c r="AC170" s="12"/>
      <c r="AD170" s="12"/>
      <c r="AE170" s="12"/>
      <c r="AR170" s="199" t="s">
        <v>77</v>
      </c>
      <c r="AT170" s="200" t="s">
        <v>68</v>
      </c>
      <c r="AU170" s="200" t="s">
        <v>77</v>
      </c>
      <c r="AY170" s="199" t="s">
        <v>111</v>
      </c>
      <c r="BK170" s="201">
        <f>SUM(BK171:BK176)</f>
        <v>0</v>
      </c>
    </row>
    <row r="171" s="2" customFormat="1" ht="22.2" customHeight="1">
      <c r="A171" s="38"/>
      <c r="B171" s="39"/>
      <c r="C171" s="204" t="s">
        <v>223</v>
      </c>
      <c r="D171" s="204" t="s">
        <v>114</v>
      </c>
      <c r="E171" s="205" t="s">
        <v>815</v>
      </c>
      <c r="F171" s="206" t="s">
        <v>816</v>
      </c>
      <c r="G171" s="207" t="s">
        <v>132</v>
      </c>
      <c r="H171" s="208">
        <v>80.869</v>
      </c>
      <c r="I171" s="209"/>
      <c r="J171" s="210">
        <f>ROUND(I171*H171,2)</f>
        <v>0</v>
      </c>
      <c r="K171" s="206" t="s">
        <v>751</v>
      </c>
      <c r="L171" s="44"/>
      <c r="M171" s="211" t="s">
        <v>19</v>
      </c>
      <c r="N171" s="212" t="s">
        <v>40</v>
      </c>
      <c r="O171" s="84"/>
      <c r="P171" s="213">
        <f>O171*H171</f>
        <v>0</v>
      </c>
      <c r="Q171" s="213">
        <v>0</v>
      </c>
      <c r="R171" s="213">
        <f>Q171*H171</f>
        <v>0</v>
      </c>
      <c r="S171" s="213">
        <v>0</v>
      </c>
      <c r="T171" s="214">
        <f>S171*H171</f>
        <v>0</v>
      </c>
      <c r="U171" s="38"/>
      <c r="V171" s="38"/>
      <c r="W171" s="38"/>
      <c r="X171" s="38"/>
      <c r="Y171" s="38"/>
      <c r="Z171" s="38"/>
      <c r="AA171" s="38"/>
      <c r="AB171" s="38"/>
      <c r="AC171" s="38"/>
      <c r="AD171" s="38"/>
      <c r="AE171" s="38"/>
      <c r="AR171" s="215" t="s">
        <v>119</v>
      </c>
      <c r="AT171" s="215" t="s">
        <v>114</v>
      </c>
      <c r="AU171" s="215" t="s">
        <v>79</v>
      </c>
      <c r="AY171" s="17" t="s">
        <v>111</v>
      </c>
      <c r="BE171" s="216">
        <f>IF(N171="základní",J171,0)</f>
        <v>0</v>
      </c>
      <c r="BF171" s="216">
        <f>IF(N171="snížená",J171,0)</f>
        <v>0</v>
      </c>
      <c r="BG171" s="216">
        <f>IF(N171="zákl. přenesená",J171,0)</f>
        <v>0</v>
      </c>
      <c r="BH171" s="216">
        <f>IF(N171="sníž. přenesená",J171,0)</f>
        <v>0</v>
      </c>
      <c r="BI171" s="216">
        <f>IF(N171="nulová",J171,0)</f>
        <v>0</v>
      </c>
      <c r="BJ171" s="17" t="s">
        <v>77</v>
      </c>
      <c r="BK171" s="216">
        <f>ROUND(I171*H171,2)</f>
        <v>0</v>
      </c>
      <c r="BL171" s="17" t="s">
        <v>119</v>
      </c>
      <c r="BM171" s="215" t="s">
        <v>307</v>
      </c>
    </row>
    <row r="172" s="2" customFormat="1">
      <c r="A172" s="38"/>
      <c r="B172" s="39"/>
      <c r="C172" s="40"/>
      <c r="D172" s="217" t="s">
        <v>121</v>
      </c>
      <c r="E172" s="40"/>
      <c r="F172" s="218" t="s">
        <v>816</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121</v>
      </c>
      <c r="AU172" s="17" t="s">
        <v>79</v>
      </c>
    </row>
    <row r="173" s="2" customFormat="1" ht="22.2" customHeight="1">
      <c r="A173" s="38"/>
      <c r="B173" s="39"/>
      <c r="C173" s="204" t="s">
        <v>228</v>
      </c>
      <c r="D173" s="204" t="s">
        <v>114</v>
      </c>
      <c r="E173" s="205" t="s">
        <v>817</v>
      </c>
      <c r="F173" s="206" t="s">
        <v>818</v>
      </c>
      <c r="G173" s="207" t="s">
        <v>132</v>
      </c>
      <c r="H173" s="208">
        <v>16.173999999999999</v>
      </c>
      <c r="I173" s="209"/>
      <c r="J173" s="210">
        <f>ROUND(I173*H173,2)</f>
        <v>0</v>
      </c>
      <c r="K173" s="206" t="s">
        <v>751</v>
      </c>
      <c r="L173" s="44"/>
      <c r="M173" s="211" t="s">
        <v>19</v>
      </c>
      <c r="N173" s="212" t="s">
        <v>40</v>
      </c>
      <c r="O173" s="84"/>
      <c r="P173" s="213">
        <f>O173*H173</f>
        <v>0</v>
      </c>
      <c r="Q173" s="213">
        <v>0</v>
      </c>
      <c r="R173" s="213">
        <f>Q173*H173</f>
        <v>0</v>
      </c>
      <c r="S173" s="213">
        <v>0</v>
      </c>
      <c r="T173" s="214">
        <f>S173*H173</f>
        <v>0</v>
      </c>
      <c r="U173" s="38"/>
      <c r="V173" s="38"/>
      <c r="W173" s="38"/>
      <c r="X173" s="38"/>
      <c r="Y173" s="38"/>
      <c r="Z173" s="38"/>
      <c r="AA173" s="38"/>
      <c r="AB173" s="38"/>
      <c r="AC173" s="38"/>
      <c r="AD173" s="38"/>
      <c r="AE173" s="38"/>
      <c r="AR173" s="215" t="s">
        <v>119</v>
      </c>
      <c r="AT173" s="215" t="s">
        <v>114</v>
      </c>
      <c r="AU173" s="215" t="s">
        <v>79</v>
      </c>
      <c r="AY173" s="17" t="s">
        <v>111</v>
      </c>
      <c r="BE173" s="216">
        <f>IF(N173="základní",J173,0)</f>
        <v>0</v>
      </c>
      <c r="BF173" s="216">
        <f>IF(N173="snížená",J173,0)</f>
        <v>0</v>
      </c>
      <c r="BG173" s="216">
        <f>IF(N173="zákl. přenesená",J173,0)</f>
        <v>0</v>
      </c>
      <c r="BH173" s="216">
        <f>IF(N173="sníž. přenesená",J173,0)</f>
        <v>0</v>
      </c>
      <c r="BI173" s="216">
        <f>IF(N173="nulová",J173,0)</f>
        <v>0</v>
      </c>
      <c r="BJ173" s="17" t="s">
        <v>77</v>
      </c>
      <c r="BK173" s="216">
        <f>ROUND(I173*H173,2)</f>
        <v>0</v>
      </c>
      <c r="BL173" s="17" t="s">
        <v>119</v>
      </c>
      <c r="BM173" s="215" t="s">
        <v>316</v>
      </c>
    </row>
    <row r="174" s="2" customFormat="1">
      <c r="A174" s="38"/>
      <c r="B174" s="39"/>
      <c r="C174" s="40"/>
      <c r="D174" s="217" t="s">
        <v>121</v>
      </c>
      <c r="E174" s="40"/>
      <c r="F174" s="218" t="s">
        <v>818</v>
      </c>
      <c r="G174" s="40"/>
      <c r="H174" s="40"/>
      <c r="I174" s="219"/>
      <c r="J174" s="40"/>
      <c r="K174" s="40"/>
      <c r="L174" s="44"/>
      <c r="M174" s="220"/>
      <c r="N174" s="221"/>
      <c r="O174" s="84"/>
      <c r="P174" s="84"/>
      <c r="Q174" s="84"/>
      <c r="R174" s="84"/>
      <c r="S174" s="84"/>
      <c r="T174" s="85"/>
      <c r="U174" s="38"/>
      <c r="V174" s="38"/>
      <c r="W174" s="38"/>
      <c r="X174" s="38"/>
      <c r="Y174" s="38"/>
      <c r="Z174" s="38"/>
      <c r="AA174" s="38"/>
      <c r="AB174" s="38"/>
      <c r="AC174" s="38"/>
      <c r="AD174" s="38"/>
      <c r="AE174" s="38"/>
      <c r="AT174" s="17" t="s">
        <v>121</v>
      </c>
      <c r="AU174" s="17" t="s">
        <v>79</v>
      </c>
    </row>
    <row r="175" s="13" customFormat="1">
      <c r="A175" s="13"/>
      <c r="B175" s="233"/>
      <c r="C175" s="234"/>
      <c r="D175" s="217" t="s">
        <v>135</v>
      </c>
      <c r="E175" s="235" t="s">
        <v>19</v>
      </c>
      <c r="F175" s="236" t="s">
        <v>819</v>
      </c>
      <c r="G175" s="234"/>
      <c r="H175" s="237">
        <v>16.173999999999999</v>
      </c>
      <c r="I175" s="238"/>
      <c r="J175" s="234"/>
      <c r="K175" s="234"/>
      <c r="L175" s="239"/>
      <c r="M175" s="240"/>
      <c r="N175" s="241"/>
      <c r="O175" s="241"/>
      <c r="P175" s="241"/>
      <c r="Q175" s="241"/>
      <c r="R175" s="241"/>
      <c r="S175" s="241"/>
      <c r="T175" s="242"/>
      <c r="U175" s="13"/>
      <c r="V175" s="13"/>
      <c r="W175" s="13"/>
      <c r="X175" s="13"/>
      <c r="Y175" s="13"/>
      <c r="Z175" s="13"/>
      <c r="AA175" s="13"/>
      <c r="AB175" s="13"/>
      <c r="AC175" s="13"/>
      <c r="AD175" s="13"/>
      <c r="AE175" s="13"/>
      <c r="AT175" s="243" t="s">
        <v>135</v>
      </c>
      <c r="AU175" s="243" t="s">
        <v>79</v>
      </c>
      <c r="AV175" s="13" t="s">
        <v>79</v>
      </c>
      <c r="AW175" s="13" t="s">
        <v>31</v>
      </c>
      <c r="AX175" s="13" t="s">
        <v>69</v>
      </c>
      <c r="AY175" s="243" t="s">
        <v>111</v>
      </c>
    </row>
    <row r="176" s="14" customFormat="1">
      <c r="A176" s="14"/>
      <c r="B176" s="245"/>
      <c r="C176" s="246"/>
      <c r="D176" s="217" t="s">
        <v>135</v>
      </c>
      <c r="E176" s="247" t="s">
        <v>19</v>
      </c>
      <c r="F176" s="248" t="s">
        <v>546</v>
      </c>
      <c r="G176" s="246"/>
      <c r="H176" s="249">
        <v>16.173999999999999</v>
      </c>
      <c r="I176" s="250"/>
      <c r="J176" s="246"/>
      <c r="K176" s="246"/>
      <c r="L176" s="251"/>
      <c r="M176" s="252"/>
      <c r="N176" s="253"/>
      <c r="O176" s="253"/>
      <c r="P176" s="253"/>
      <c r="Q176" s="253"/>
      <c r="R176" s="253"/>
      <c r="S176" s="253"/>
      <c r="T176" s="254"/>
      <c r="U176" s="14"/>
      <c r="V176" s="14"/>
      <c r="W176" s="14"/>
      <c r="X176" s="14"/>
      <c r="Y176" s="14"/>
      <c r="Z176" s="14"/>
      <c r="AA176" s="14"/>
      <c r="AB176" s="14"/>
      <c r="AC176" s="14"/>
      <c r="AD176" s="14"/>
      <c r="AE176" s="14"/>
      <c r="AT176" s="255" t="s">
        <v>135</v>
      </c>
      <c r="AU176" s="255" t="s">
        <v>79</v>
      </c>
      <c r="AV176" s="14" t="s">
        <v>119</v>
      </c>
      <c r="AW176" s="14" t="s">
        <v>31</v>
      </c>
      <c r="AX176" s="14" t="s">
        <v>77</v>
      </c>
      <c r="AY176" s="255" t="s">
        <v>111</v>
      </c>
    </row>
    <row r="177" s="12" customFormat="1" ht="25.92" customHeight="1">
      <c r="A177" s="12"/>
      <c r="B177" s="188"/>
      <c r="C177" s="189"/>
      <c r="D177" s="190" t="s">
        <v>68</v>
      </c>
      <c r="E177" s="191" t="s">
        <v>820</v>
      </c>
      <c r="F177" s="191" t="s">
        <v>821</v>
      </c>
      <c r="G177" s="189"/>
      <c r="H177" s="189"/>
      <c r="I177" s="192"/>
      <c r="J177" s="193">
        <f>BK177</f>
        <v>0</v>
      </c>
      <c r="K177" s="189"/>
      <c r="L177" s="194"/>
      <c r="M177" s="195"/>
      <c r="N177" s="196"/>
      <c r="O177" s="196"/>
      <c r="P177" s="197">
        <f>P178</f>
        <v>0</v>
      </c>
      <c r="Q177" s="196"/>
      <c r="R177" s="197">
        <f>R178</f>
        <v>0</v>
      </c>
      <c r="S177" s="196"/>
      <c r="T177" s="198">
        <f>T178</f>
        <v>0</v>
      </c>
      <c r="U177" s="12"/>
      <c r="V177" s="12"/>
      <c r="W177" s="12"/>
      <c r="X177" s="12"/>
      <c r="Y177" s="12"/>
      <c r="Z177" s="12"/>
      <c r="AA177" s="12"/>
      <c r="AB177" s="12"/>
      <c r="AC177" s="12"/>
      <c r="AD177" s="12"/>
      <c r="AE177" s="12"/>
      <c r="AR177" s="199" t="s">
        <v>79</v>
      </c>
      <c r="AT177" s="200" t="s">
        <v>68</v>
      </c>
      <c r="AU177" s="200" t="s">
        <v>69</v>
      </c>
      <c r="AY177" s="199" t="s">
        <v>111</v>
      </c>
      <c r="BK177" s="201">
        <f>BK178</f>
        <v>0</v>
      </c>
    </row>
    <row r="178" s="12" customFormat="1" ht="22.8" customHeight="1">
      <c r="A178" s="12"/>
      <c r="B178" s="188"/>
      <c r="C178" s="189"/>
      <c r="D178" s="190" t="s">
        <v>68</v>
      </c>
      <c r="E178" s="202" t="s">
        <v>822</v>
      </c>
      <c r="F178" s="202" t="s">
        <v>823</v>
      </c>
      <c r="G178" s="189"/>
      <c r="H178" s="189"/>
      <c r="I178" s="192"/>
      <c r="J178" s="203">
        <f>BK178</f>
        <v>0</v>
      </c>
      <c r="K178" s="189"/>
      <c r="L178" s="194"/>
      <c r="M178" s="195"/>
      <c r="N178" s="196"/>
      <c r="O178" s="196"/>
      <c r="P178" s="197">
        <f>SUM(P179:P204)</f>
        <v>0</v>
      </c>
      <c r="Q178" s="196"/>
      <c r="R178" s="197">
        <f>SUM(R179:R204)</f>
        <v>0</v>
      </c>
      <c r="S178" s="196"/>
      <c r="T178" s="198">
        <f>SUM(T179:T204)</f>
        <v>0</v>
      </c>
      <c r="U178" s="12"/>
      <c r="V178" s="12"/>
      <c r="W178" s="12"/>
      <c r="X178" s="12"/>
      <c r="Y178" s="12"/>
      <c r="Z178" s="12"/>
      <c r="AA178" s="12"/>
      <c r="AB178" s="12"/>
      <c r="AC178" s="12"/>
      <c r="AD178" s="12"/>
      <c r="AE178" s="12"/>
      <c r="AR178" s="199" t="s">
        <v>79</v>
      </c>
      <c r="AT178" s="200" t="s">
        <v>68</v>
      </c>
      <c r="AU178" s="200" t="s">
        <v>77</v>
      </c>
      <c r="AY178" s="199" t="s">
        <v>111</v>
      </c>
      <c r="BK178" s="201">
        <f>SUM(BK179:BK204)</f>
        <v>0</v>
      </c>
    </row>
    <row r="179" s="2" customFormat="1" ht="22.2" customHeight="1">
      <c r="A179" s="38"/>
      <c r="B179" s="39"/>
      <c r="C179" s="204" t="s">
        <v>231</v>
      </c>
      <c r="D179" s="204" t="s">
        <v>114</v>
      </c>
      <c r="E179" s="205" t="s">
        <v>824</v>
      </c>
      <c r="F179" s="206" t="s">
        <v>825</v>
      </c>
      <c r="G179" s="207" t="s">
        <v>117</v>
      </c>
      <c r="H179" s="208">
        <v>148.80000000000001</v>
      </c>
      <c r="I179" s="209"/>
      <c r="J179" s="210">
        <f>ROUND(I179*H179,2)</f>
        <v>0</v>
      </c>
      <c r="K179" s="206" t="s">
        <v>751</v>
      </c>
      <c r="L179" s="44"/>
      <c r="M179" s="211" t="s">
        <v>19</v>
      </c>
      <c r="N179" s="212" t="s">
        <v>40</v>
      </c>
      <c r="O179" s="84"/>
      <c r="P179" s="213">
        <f>O179*H179</f>
        <v>0</v>
      </c>
      <c r="Q179" s="213">
        <v>0</v>
      </c>
      <c r="R179" s="213">
        <f>Q179*H179</f>
        <v>0</v>
      </c>
      <c r="S179" s="213">
        <v>0</v>
      </c>
      <c r="T179" s="214">
        <f>S179*H179</f>
        <v>0</v>
      </c>
      <c r="U179" s="38"/>
      <c r="V179" s="38"/>
      <c r="W179" s="38"/>
      <c r="X179" s="38"/>
      <c r="Y179" s="38"/>
      <c r="Z179" s="38"/>
      <c r="AA179" s="38"/>
      <c r="AB179" s="38"/>
      <c r="AC179" s="38"/>
      <c r="AD179" s="38"/>
      <c r="AE179" s="38"/>
      <c r="AR179" s="215" t="s">
        <v>197</v>
      </c>
      <c r="AT179" s="215" t="s">
        <v>114</v>
      </c>
      <c r="AU179" s="215" t="s">
        <v>79</v>
      </c>
      <c r="AY179" s="17" t="s">
        <v>111</v>
      </c>
      <c r="BE179" s="216">
        <f>IF(N179="základní",J179,0)</f>
        <v>0</v>
      </c>
      <c r="BF179" s="216">
        <f>IF(N179="snížená",J179,0)</f>
        <v>0</v>
      </c>
      <c r="BG179" s="216">
        <f>IF(N179="zákl. přenesená",J179,0)</f>
        <v>0</v>
      </c>
      <c r="BH179" s="216">
        <f>IF(N179="sníž. přenesená",J179,0)</f>
        <v>0</v>
      </c>
      <c r="BI179" s="216">
        <f>IF(N179="nulová",J179,0)</f>
        <v>0</v>
      </c>
      <c r="BJ179" s="17" t="s">
        <v>77</v>
      </c>
      <c r="BK179" s="216">
        <f>ROUND(I179*H179,2)</f>
        <v>0</v>
      </c>
      <c r="BL179" s="17" t="s">
        <v>197</v>
      </c>
      <c r="BM179" s="215" t="s">
        <v>322</v>
      </c>
    </row>
    <row r="180" s="2" customFormat="1">
      <c r="A180" s="38"/>
      <c r="B180" s="39"/>
      <c r="C180" s="40"/>
      <c r="D180" s="217" t="s">
        <v>121</v>
      </c>
      <c r="E180" s="40"/>
      <c r="F180" s="218" t="s">
        <v>825</v>
      </c>
      <c r="G180" s="40"/>
      <c r="H180" s="40"/>
      <c r="I180" s="219"/>
      <c r="J180" s="40"/>
      <c r="K180" s="40"/>
      <c r="L180" s="44"/>
      <c r="M180" s="220"/>
      <c r="N180" s="221"/>
      <c r="O180" s="84"/>
      <c r="P180" s="84"/>
      <c r="Q180" s="84"/>
      <c r="R180" s="84"/>
      <c r="S180" s="84"/>
      <c r="T180" s="85"/>
      <c r="U180" s="38"/>
      <c r="V180" s="38"/>
      <c r="W180" s="38"/>
      <c r="X180" s="38"/>
      <c r="Y180" s="38"/>
      <c r="Z180" s="38"/>
      <c r="AA180" s="38"/>
      <c r="AB180" s="38"/>
      <c r="AC180" s="38"/>
      <c r="AD180" s="38"/>
      <c r="AE180" s="38"/>
      <c r="AT180" s="17" t="s">
        <v>121</v>
      </c>
      <c r="AU180" s="17" t="s">
        <v>79</v>
      </c>
    </row>
    <row r="181" s="2" customFormat="1" ht="13.8" customHeight="1">
      <c r="A181" s="38"/>
      <c r="B181" s="39"/>
      <c r="C181" s="223" t="s">
        <v>235</v>
      </c>
      <c r="D181" s="223" t="s">
        <v>129</v>
      </c>
      <c r="E181" s="224" t="s">
        <v>826</v>
      </c>
      <c r="F181" s="225" t="s">
        <v>827</v>
      </c>
      <c r="G181" s="226" t="s">
        <v>132</v>
      </c>
      <c r="H181" s="227">
        <v>0.044999999999999998</v>
      </c>
      <c r="I181" s="228"/>
      <c r="J181" s="229">
        <f>ROUND(I181*H181,2)</f>
        <v>0</v>
      </c>
      <c r="K181" s="225" t="s">
        <v>751</v>
      </c>
      <c r="L181" s="230"/>
      <c r="M181" s="231" t="s">
        <v>19</v>
      </c>
      <c r="N181" s="232" t="s">
        <v>40</v>
      </c>
      <c r="O181" s="84"/>
      <c r="P181" s="213">
        <f>O181*H181</f>
        <v>0</v>
      </c>
      <c r="Q181" s="213">
        <v>0</v>
      </c>
      <c r="R181" s="213">
        <f>Q181*H181</f>
        <v>0</v>
      </c>
      <c r="S181" s="213">
        <v>0</v>
      </c>
      <c r="T181" s="214">
        <f>S181*H181</f>
        <v>0</v>
      </c>
      <c r="U181" s="38"/>
      <c r="V181" s="38"/>
      <c r="W181" s="38"/>
      <c r="X181" s="38"/>
      <c r="Y181" s="38"/>
      <c r="Z181" s="38"/>
      <c r="AA181" s="38"/>
      <c r="AB181" s="38"/>
      <c r="AC181" s="38"/>
      <c r="AD181" s="38"/>
      <c r="AE181" s="38"/>
      <c r="AR181" s="215" t="s">
        <v>261</v>
      </c>
      <c r="AT181" s="215" t="s">
        <v>129</v>
      </c>
      <c r="AU181" s="215" t="s">
        <v>79</v>
      </c>
      <c r="AY181" s="17" t="s">
        <v>111</v>
      </c>
      <c r="BE181" s="216">
        <f>IF(N181="základní",J181,0)</f>
        <v>0</v>
      </c>
      <c r="BF181" s="216">
        <f>IF(N181="snížená",J181,0)</f>
        <v>0</v>
      </c>
      <c r="BG181" s="216">
        <f>IF(N181="zákl. přenesená",J181,0)</f>
        <v>0</v>
      </c>
      <c r="BH181" s="216">
        <f>IF(N181="sníž. přenesená",J181,0)</f>
        <v>0</v>
      </c>
      <c r="BI181" s="216">
        <f>IF(N181="nulová",J181,0)</f>
        <v>0</v>
      </c>
      <c r="BJ181" s="17" t="s">
        <v>77</v>
      </c>
      <c r="BK181" s="216">
        <f>ROUND(I181*H181,2)</f>
        <v>0</v>
      </c>
      <c r="BL181" s="17" t="s">
        <v>197</v>
      </c>
      <c r="BM181" s="215" t="s">
        <v>332</v>
      </c>
    </row>
    <row r="182" s="2" customFormat="1">
      <c r="A182" s="38"/>
      <c r="B182" s="39"/>
      <c r="C182" s="40"/>
      <c r="D182" s="217" t="s">
        <v>121</v>
      </c>
      <c r="E182" s="40"/>
      <c r="F182" s="218" t="s">
        <v>827</v>
      </c>
      <c r="G182" s="40"/>
      <c r="H182" s="40"/>
      <c r="I182" s="219"/>
      <c r="J182" s="40"/>
      <c r="K182" s="40"/>
      <c r="L182" s="44"/>
      <c r="M182" s="220"/>
      <c r="N182" s="221"/>
      <c r="O182" s="84"/>
      <c r="P182" s="84"/>
      <c r="Q182" s="84"/>
      <c r="R182" s="84"/>
      <c r="S182" s="84"/>
      <c r="T182" s="85"/>
      <c r="U182" s="38"/>
      <c r="V182" s="38"/>
      <c r="W182" s="38"/>
      <c r="X182" s="38"/>
      <c r="Y182" s="38"/>
      <c r="Z182" s="38"/>
      <c r="AA182" s="38"/>
      <c r="AB182" s="38"/>
      <c r="AC182" s="38"/>
      <c r="AD182" s="38"/>
      <c r="AE182" s="38"/>
      <c r="AT182" s="17" t="s">
        <v>121</v>
      </c>
      <c r="AU182" s="17" t="s">
        <v>79</v>
      </c>
    </row>
    <row r="183" s="2" customFormat="1">
      <c r="A183" s="38"/>
      <c r="B183" s="39"/>
      <c r="C183" s="40"/>
      <c r="D183" s="217" t="s">
        <v>122</v>
      </c>
      <c r="E183" s="40"/>
      <c r="F183" s="222" t="s">
        <v>828</v>
      </c>
      <c r="G183" s="40"/>
      <c r="H183" s="40"/>
      <c r="I183" s="219"/>
      <c r="J183" s="40"/>
      <c r="K183" s="40"/>
      <c r="L183" s="44"/>
      <c r="M183" s="220"/>
      <c r="N183" s="221"/>
      <c r="O183" s="84"/>
      <c r="P183" s="84"/>
      <c r="Q183" s="84"/>
      <c r="R183" s="84"/>
      <c r="S183" s="84"/>
      <c r="T183" s="85"/>
      <c r="U183" s="38"/>
      <c r="V183" s="38"/>
      <c r="W183" s="38"/>
      <c r="X183" s="38"/>
      <c r="Y183" s="38"/>
      <c r="Z183" s="38"/>
      <c r="AA183" s="38"/>
      <c r="AB183" s="38"/>
      <c r="AC183" s="38"/>
      <c r="AD183" s="38"/>
      <c r="AE183" s="38"/>
      <c r="AT183" s="17" t="s">
        <v>122</v>
      </c>
      <c r="AU183" s="17" t="s">
        <v>79</v>
      </c>
    </row>
    <row r="184" s="13" customFormat="1">
      <c r="A184" s="13"/>
      <c r="B184" s="233"/>
      <c r="C184" s="234"/>
      <c r="D184" s="217" t="s">
        <v>135</v>
      </c>
      <c r="E184" s="235" t="s">
        <v>19</v>
      </c>
      <c r="F184" s="236" t="s">
        <v>829</v>
      </c>
      <c r="G184" s="234"/>
      <c r="H184" s="237">
        <v>0.044999999999999998</v>
      </c>
      <c r="I184" s="238"/>
      <c r="J184" s="234"/>
      <c r="K184" s="234"/>
      <c r="L184" s="239"/>
      <c r="M184" s="240"/>
      <c r="N184" s="241"/>
      <c r="O184" s="241"/>
      <c r="P184" s="241"/>
      <c r="Q184" s="241"/>
      <c r="R184" s="241"/>
      <c r="S184" s="241"/>
      <c r="T184" s="242"/>
      <c r="U184" s="13"/>
      <c r="V184" s="13"/>
      <c r="W184" s="13"/>
      <c r="X184" s="13"/>
      <c r="Y184" s="13"/>
      <c r="Z184" s="13"/>
      <c r="AA184" s="13"/>
      <c r="AB184" s="13"/>
      <c r="AC184" s="13"/>
      <c r="AD184" s="13"/>
      <c r="AE184" s="13"/>
      <c r="AT184" s="243" t="s">
        <v>135</v>
      </c>
      <c r="AU184" s="243" t="s">
        <v>79</v>
      </c>
      <c r="AV184" s="13" t="s">
        <v>79</v>
      </c>
      <c r="AW184" s="13" t="s">
        <v>31</v>
      </c>
      <c r="AX184" s="13" t="s">
        <v>69</v>
      </c>
      <c r="AY184" s="243" t="s">
        <v>111</v>
      </c>
    </row>
    <row r="185" s="14" customFormat="1">
      <c r="A185" s="14"/>
      <c r="B185" s="245"/>
      <c r="C185" s="246"/>
      <c r="D185" s="217" t="s">
        <v>135</v>
      </c>
      <c r="E185" s="247" t="s">
        <v>19</v>
      </c>
      <c r="F185" s="248" t="s">
        <v>546</v>
      </c>
      <c r="G185" s="246"/>
      <c r="H185" s="249">
        <v>0.044999999999999998</v>
      </c>
      <c r="I185" s="250"/>
      <c r="J185" s="246"/>
      <c r="K185" s="246"/>
      <c r="L185" s="251"/>
      <c r="M185" s="252"/>
      <c r="N185" s="253"/>
      <c r="O185" s="253"/>
      <c r="P185" s="253"/>
      <c r="Q185" s="253"/>
      <c r="R185" s="253"/>
      <c r="S185" s="253"/>
      <c r="T185" s="254"/>
      <c r="U185" s="14"/>
      <c r="V185" s="14"/>
      <c r="W185" s="14"/>
      <c r="X185" s="14"/>
      <c r="Y185" s="14"/>
      <c r="Z185" s="14"/>
      <c r="AA185" s="14"/>
      <c r="AB185" s="14"/>
      <c r="AC185" s="14"/>
      <c r="AD185" s="14"/>
      <c r="AE185" s="14"/>
      <c r="AT185" s="255" t="s">
        <v>135</v>
      </c>
      <c r="AU185" s="255" t="s">
        <v>79</v>
      </c>
      <c r="AV185" s="14" t="s">
        <v>119</v>
      </c>
      <c r="AW185" s="14" t="s">
        <v>31</v>
      </c>
      <c r="AX185" s="14" t="s">
        <v>77</v>
      </c>
      <c r="AY185" s="255" t="s">
        <v>111</v>
      </c>
    </row>
    <row r="186" s="2" customFormat="1" ht="13.8" customHeight="1">
      <c r="A186" s="38"/>
      <c r="B186" s="39"/>
      <c r="C186" s="204" t="s">
        <v>237</v>
      </c>
      <c r="D186" s="204" t="s">
        <v>114</v>
      </c>
      <c r="E186" s="205" t="s">
        <v>830</v>
      </c>
      <c r="F186" s="206" t="s">
        <v>831</v>
      </c>
      <c r="G186" s="207" t="s">
        <v>117</v>
      </c>
      <c r="H186" s="208">
        <v>144</v>
      </c>
      <c r="I186" s="209"/>
      <c r="J186" s="210">
        <f>ROUND(I186*H186,2)</f>
        <v>0</v>
      </c>
      <c r="K186" s="206" t="s">
        <v>751</v>
      </c>
      <c r="L186" s="44"/>
      <c r="M186" s="211" t="s">
        <v>19</v>
      </c>
      <c r="N186" s="212" t="s">
        <v>40</v>
      </c>
      <c r="O186" s="84"/>
      <c r="P186" s="213">
        <f>O186*H186</f>
        <v>0</v>
      </c>
      <c r="Q186" s="213">
        <v>0</v>
      </c>
      <c r="R186" s="213">
        <f>Q186*H186</f>
        <v>0</v>
      </c>
      <c r="S186" s="213">
        <v>0</v>
      </c>
      <c r="T186" s="214">
        <f>S186*H186</f>
        <v>0</v>
      </c>
      <c r="U186" s="38"/>
      <c r="V186" s="38"/>
      <c r="W186" s="38"/>
      <c r="X186" s="38"/>
      <c r="Y186" s="38"/>
      <c r="Z186" s="38"/>
      <c r="AA186" s="38"/>
      <c r="AB186" s="38"/>
      <c r="AC186" s="38"/>
      <c r="AD186" s="38"/>
      <c r="AE186" s="38"/>
      <c r="AR186" s="215" t="s">
        <v>197</v>
      </c>
      <c r="AT186" s="215" t="s">
        <v>114</v>
      </c>
      <c r="AU186" s="215" t="s">
        <v>79</v>
      </c>
      <c r="AY186" s="17" t="s">
        <v>111</v>
      </c>
      <c r="BE186" s="216">
        <f>IF(N186="základní",J186,0)</f>
        <v>0</v>
      </c>
      <c r="BF186" s="216">
        <f>IF(N186="snížená",J186,0)</f>
        <v>0</v>
      </c>
      <c r="BG186" s="216">
        <f>IF(N186="zákl. přenesená",J186,0)</f>
        <v>0</v>
      </c>
      <c r="BH186" s="216">
        <f>IF(N186="sníž. přenesená",J186,0)</f>
        <v>0</v>
      </c>
      <c r="BI186" s="216">
        <f>IF(N186="nulová",J186,0)</f>
        <v>0</v>
      </c>
      <c r="BJ186" s="17" t="s">
        <v>77</v>
      </c>
      <c r="BK186" s="216">
        <f>ROUND(I186*H186,2)</f>
        <v>0</v>
      </c>
      <c r="BL186" s="17" t="s">
        <v>197</v>
      </c>
      <c r="BM186" s="215" t="s">
        <v>341</v>
      </c>
    </row>
    <row r="187" s="2" customFormat="1">
      <c r="A187" s="38"/>
      <c r="B187" s="39"/>
      <c r="C187" s="40"/>
      <c r="D187" s="217" t="s">
        <v>121</v>
      </c>
      <c r="E187" s="40"/>
      <c r="F187" s="218" t="s">
        <v>831</v>
      </c>
      <c r="G187" s="40"/>
      <c r="H187" s="40"/>
      <c r="I187" s="219"/>
      <c r="J187" s="40"/>
      <c r="K187" s="40"/>
      <c r="L187" s="44"/>
      <c r="M187" s="220"/>
      <c r="N187" s="221"/>
      <c r="O187" s="84"/>
      <c r="P187" s="84"/>
      <c r="Q187" s="84"/>
      <c r="R187" s="84"/>
      <c r="S187" s="84"/>
      <c r="T187" s="85"/>
      <c r="U187" s="38"/>
      <c r="V187" s="38"/>
      <c r="W187" s="38"/>
      <c r="X187" s="38"/>
      <c r="Y187" s="38"/>
      <c r="Z187" s="38"/>
      <c r="AA187" s="38"/>
      <c r="AB187" s="38"/>
      <c r="AC187" s="38"/>
      <c r="AD187" s="38"/>
      <c r="AE187" s="38"/>
      <c r="AT187" s="17" t="s">
        <v>121</v>
      </c>
      <c r="AU187" s="17" t="s">
        <v>79</v>
      </c>
    </row>
    <row r="188" s="2" customFormat="1">
      <c r="A188" s="38"/>
      <c r="B188" s="39"/>
      <c r="C188" s="40"/>
      <c r="D188" s="217" t="s">
        <v>122</v>
      </c>
      <c r="E188" s="40"/>
      <c r="F188" s="222" t="s">
        <v>832</v>
      </c>
      <c r="G188" s="40"/>
      <c r="H188" s="40"/>
      <c r="I188" s="219"/>
      <c r="J188" s="40"/>
      <c r="K188" s="40"/>
      <c r="L188" s="44"/>
      <c r="M188" s="220"/>
      <c r="N188" s="221"/>
      <c r="O188" s="84"/>
      <c r="P188" s="84"/>
      <c r="Q188" s="84"/>
      <c r="R188" s="84"/>
      <c r="S188" s="84"/>
      <c r="T188" s="85"/>
      <c r="U188" s="38"/>
      <c r="V188" s="38"/>
      <c r="W188" s="38"/>
      <c r="X188" s="38"/>
      <c r="Y188" s="38"/>
      <c r="Z188" s="38"/>
      <c r="AA188" s="38"/>
      <c r="AB188" s="38"/>
      <c r="AC188" s="38"/>
      <c r="AD188" s="38"/>
      <c r="AE188" s="38"/>
      <c r="AT188" s="17" t="s">
        <v>122</v>
      </c>
      <c r="AU188" s="17" t="s">
        <v>79</v>
      </c>
    </row>
    <row r="189" s="13" customFormat="1">
      <c r="A189" s="13"/>
      <c r="B189" s="233"/>
      <c r="C189" s="234"/>
      <c r="D189" s="217" t="s">
        <v>135</v>
      </c>
      <c r="E189" s="235" t="s">
        <v>19</v>
      </c>
      <c r="F189" s="236" t="s">
        <v>833</v>
      </c>
      <c r="G189" s="234"/>
      <c r="H189" s="237">
        <v>144</v>
      </c>
      <c r="I189" s="238"/>
      <c r="J189" s="234"/>
      <c r="K189" s="234"/>
      <c r="L189" s="239"/>
      <c r="M189" s="240"/>
      <c r="N189" s="241"/>
      <c r="O189" s="241"/>
      <c r="P189" s="241"/>
      <c r="Q189" s="241"/>
      <c r="R189" s="241"/>
      <c r="S189" s="241"/>
      <c r="T189" s="242"/>
      <c r="U189" s="13"/>
      <c r="V189" s="13"/>
      <c r="W189" s="13"/>
      <c r="X189" s="13"/>
      <c r="Y189" s="13"/>
      <c r="Z189" s="13"/>
      <c r="AA189" s="13"/>
      <c r="AB189" s="13"/>
      <c r="AC189" s="13"/>
      <c r="AD189" s="13"/>
      <c r="AE189" s="13"/>
      <c r="AT189" s="243" t="s">
        <v>135</v>
      </c>
      <c r="AU189" s="243" t="s">
        <v>79</v>
      </c>
      <c r="AV189" s="13" t="s">
        <v>79</v>
      </c>
      <c r="AW189" s="13" t="s">
        <v>31</v>
      </c>
      <c r="AX189" s="13" t="s">
        <v>69</v>
      </c>
      <c r="AY189" s="243" t="s">
        <v>111</v>
      </c>
    </row>
    <row r="190" s="14" customFormat="1">
      <c r="A190" s="14"/>
      <c r="B190" s="245"/>
      <c r="C190" s="246"/>
      <c r="D190" s="217" t="s">
        <v>135</v>
      </c>
      <c r="E190" s="247" t="s">
        <v>19</v>
      </c>
      <c r="F190" s="248" t="s">
        <v>546</v>
      </c>
      <c r="G190" s="246"/>
      <c r="H190" s="249">
        <v>144</v>
      </c>
      <c r="I190" s="250"/>
      <c r="J190" s="246"/>
      <c r="K190" s="246"/>
      <c r="L190" s="251"/>
      <c r="M190" s="252"/>
      <c r="N190" s="253"/>
      <c r="O190" s="253"/>
      <c r="P190" s="253"/>
      <c r="Q190" s="253"/>
      <c r="R190" s="253"/>
      <c r="S190" s="253"/>
      <c r="T190" s="254"/>
      <c r="U190" s="14"/>
      <c r="V190" s="14"/>
      <c r="W190" s="14"/>
      <c r="X190" s="14"/>
      <c r="Y190" s="14"/>
      <c r="Z190" s="14"/>
      <c r="AA190" s="14"/>
      <c r="AB190" s="14"/>
      <c r="AC190" s="14"/>
      <c r="AD190" s="14"/>
      <c r="AE190" s="14"/>
      <c r="AT190" s="255" t="s">
        <v>135</v>
      </c>
      <c r="AU190" s="255" t="s">
        <v>79</v>
      </c>
      <c r="AV190" s="14" t="s">
        <v>119</v>
      </c>
      <c r="AW190" s="14" t="s">
        <v>31</v>
      </c>
      <c r="AX190" s="14" t="s">
        <v>77</v>
      </c>
      <c r="AY190" s="255" t="s">
        <v>111</v>
      </c>
    </row>
    <row r="191" s="2" customFormat="1" ht="45" customHeight="1">
      <c r="A191" s="38"/>
      <c r="B191" s="39"/>
      <c r="C191" s="223" t="s">
        <v>242</v>
      </c>
      <c r="D191" s="223" t="s">
        <v>129</v>
      </c>
      <c r="E191" s="224" t="s">
        <v>834</v>
      </c>
      <c r="F191" s="225" t="s">
        <v>835</v>
      </c>
      <c r="G191" s="226" t="s">
        <v>117</v>
      </c>
      <c r="H191" s="227">
        <v>158.40000000000001</v>
      </c>
      <c r="I191" s="228"/>
      <c r="J191" s="229">
        <f>ROUND(I191*H191,2)</f>
        <v>0</v>
      </c>
      <c r="K191" s="225" t="s">
        <v>751</v>
      </c>
      <c r="L191" s="230"/>
      <c r="M191" s="231" t="s">
        <v>19</v>
      </c>
      <c r="N191" s="232" t="s">
        <v>40</v>
      </c>
      <c r="O191" s="84"/>
      <c r="P191" s="213">
        <f>O191*H191</f>
        <v>0</v>
      </c>
      <c r="Q191" s="213">
        <v>0</v>
      </c>
      <c r="R191" s="213">
        <f>Q191*H191</f>
        <v>0</v>
      </c>
      <c r="S191" s="213">
        <v>0</v>
      </c>
      <c r="T191" s="214">
        <f>S191*H191</f>
        <v>0</v>
      </c>
      <c r="U191" s="38"/>
      <c r="V191" s="38"/>
      <c r="W191" s="38"/>
      <c r="X191" s="38"/>
      <c r="Y191" s="38"/>
      <c r="Z191" s="38"/>
      <c r="AA191" s="38"/>
      <c r="AB191" s="38"/>
      <c r="AC191" s="38"/>
      <c r="AD191" s="38"/>
      <c r="AE191" s="38"/>
      <c r="AR191" s="215" t="s">
        <v>261</v>
      </c>
      <c r="AT191" s="215" t="s">
        <v>129</v>
      </c>
      <c r="AU191" s="215" t="s">
        <v>79</v>
      </c>
      <c r="AY191" s="17" t="s">
        <v>111</v>
      </c>
      <c r="BE191" s="216">
        <f>IF(N191="základní",J191,0)</f>
        <v>0</v>
      </c>
      <c r="BF191" s="216">
        <f>IF(N191="snížená",J191,0)</f>
        <v>0</v>
      </c>
      <c r="BG191" s="216">
        <f>IF(N191="zákl. přenesená",J191,0)</f>
        <v>0</v>
      </c>
      <c r="BH191" s="216">
        <f>IF(N191="sníž. přenesená",J191,0)</f>
        <v>0</v>
      </c>
      <c r="BI191" s="216">
        <f>IF(N191="nulová",J191,0)</f>
        <v>0</v>
      </c>
      <c r="BJ191" s="17" t="s">
        <v>77</v>
      </c>
      <c r="BK191" s="216">
        <f>ROUND(I191*H191,2)</f>
        <v>0</v>
      </c>
      <c r="BL191" s="17" t="s">
        <v>197</v>
      </c>
      <c r="BM191" s="215" t="s">
        <v>352</v>
      </c>
    </row>
    <row r="192" s="2" customFormat="1">
      <c r="A192" s="38"/>
      <c r="B192" s="39"/>
      <c r="C192" s="40"/>
      <c r="D192" s="217" t="s">
        <v>121</v>
      </c>
      <c r="E192" s="40"/>
      <c r="F192" s="218" t="s">
        <v>835</v>
      </c>
      <c r="G192" s="40"/>
      <c r="H192" s="40"/>
      <c r="I192" s="219"/>
      <c r="J192" s="40"/>
      <c r="K192" s="40"/>
      <c r="L192" s="44"/>
      <c r="M192" s="220"/>
      <c r="N192" s="221"/>
      <c r="O192" s="84"/>
      <c r="P192" s="84"/>
      <c r="Q192" s="84"/>
      <c r="R192" s="84"/>
      <c r="S192" s="84"/>
      <c r="T192" s="85"/>
      <c r="U192" s="38"/>
      <c r="V192" s="38"/>
      <c r="W192" s="38"/>
      <c r="X192" s="38"/>
      <c r="Y192" s="38"/>
      <c r="Z192" s="38"/>
      <c r="AA192" s="38"/>
      <c r="AB192" s="38"/>
      <c r="AC192" s="38"/>
      <c r="AD192" s="38"/>
      <c r="AE192" s="38"/>
      <c r="AT192" s="17" t="s">
        <v>121</v>
      </c>
      <c r="AU192" s="17" t="s">
        <v>79</v>
      </c>
    </row>
    <row r="193" s="13" customFormat="1">
      <c r="A193" s="13"/>
      <c r="B193" s="233"/>
      <c r="C193" s="234"/>
      <c r="D193" s="217" t="s">
        <v>135</v>
      </c>
      <c r="E193" s="235" t="s">
        <v>19</v>
      </c>
      <c r="F193" s="236" t="s">
        <v>836</v>
      </c>
      <c r="G193" s="234"/>
      <c r="H193" s="237">
        <v>158.40000000000001</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135</v>
      </c>
      <c r="AU193" s="243" t="s">
        <v>79</v>
      </c>
      <c r="AV193" s="13" t="s">
        <v>79</v>
      </c>
      <c r="AW193" s="13" t="s">
        <v>31</v>
      </c>
      <c r="AX193" s="13" t="s">
        <v>69</v>
      </c>
      <c r="AY193" s="243" t="s">
        <v>111</v>
      </c>
    </row>
    <row r="194" s="14" customFormat="1">
      <c r="A194" s="14"/>
      <c r="B194" s="245"/>
      <c r="C194" s="246"/>
      <c r="D194" s="217" t="s">
        <v>135</v>
      </c>
      <c r="E194" s="247" t="s">
        <v>19</v>
      </c>
      <c r="F194" s="248" t="s">
        <v>546</v>
      </c>
      <c r="G194" s="246"/>
      <c r="H194" s="249">
        <v>158.40000000000001</v>
      </c>
      <c r="I194" s="250"/>
      <c r="J194" s="246"/>
      <c r="K194" s="246"/>
      <c r="L194" s="251"/>
      <c r="M194" s="252"/>
      <c r="N194" s="253"/>
      <c r="O194" s="253"/>
      <c r="P194" s="253"/>
      <c r="Q194" s="253"/>
      <c r="R194" s="253"/>
      <c r="S194" s="253"/>
      <c r="T194" s="254"/>
      <c r="U194" s="14"/>
      <c r="V194" s="14"/>
      <c r="W194" s="14"/>
      <c r="X194" s="14"/>
      <c r="Y194" s="14"/>
      <c r="Z194" s="14"/>
      <c r="AA194" s="14"/>
      <c r="AB194" s="14"/>
      <c r="AC194" s="14"/>
      <c r="AD194" s="14"/>
      <c r="AE194" s="14"/>
      <c r="AT194" s="255" t="s">
        <v>135</v>
      </c>
      <c r="AU194" s="255" t="s">
        <v>79</v>
      </c>
      <c r="AV194" s="14" t="s">
        <v>119</v>
      </c>
      <c r="AW194" s="14" t="s">
        <v>31</v>
      </c>
      <c r="AX194" s="14" t="s">
        <v>77</v>
      </c>
      <c r="AY194" s="255" t="s">
        <v>111</v>
      </c>
    </row>
    <row r="195" s="2" customFormat="1" ht="22.2" customHeight="1">
      <c r="A195" s="38"/>
      <c r="B195" s="39"/>
      <c r="C195" s="204" t="s">
        <v>246</v>
      </c>
      <c r="D195" s="204" t="s">
        <v>114</v>
      </c>
      <c r="E195" s="205" t="s">
        <v>837</v>
      </c>
      <c r="F195" s="206" t="s">
        <v>838</v>
      </c>
      <c r="G195" s="207" t="s">
        <v>157</v>
      </c>
      <c r="H195" s="208">
        <v>12</v>
      </c>
      <c r="I195" s="209"/>
      <c r="J195" s="210">
        <f>ROUND(I195*H195,2)</f>
        <v>0</v>
      </c>
      <c r="K195" s="206" t="s">
        <v>751</v>
      </c>
      <c r="L195" s="44"/>
      <c r="M195" s="211" t="s">
        <v>19</v>
      </c>
      <c r="N195" s="212" t="s">
        <v>40</v>
      </c>
      <c r="O195" s="84"/>
      <c r="P195" s="213">
        <f>O195*H195</f>
        <v>0</v>
      </c>
      <c r="Q195" s="213">
        <v>0</v>
      </c>
      <c r="R195" s="213">
        <f>Q195*H195</f>
        <v>0</v>
      </c>
      <c r="S195" s="213">
        <v>0</v>
      </c>
      <c r="T195" s="214">
        <f>S195*H195</f>
        <v>0</v>
      </c>
      <c r="U195" s="38"/>
      <c r="V195" s="38"/>
      <c r="W195" s="38"/>
      <c r="X195" s="38"/>
      <c r="Y195" s="38"/>
      <c r="Z195" s="38"/>
      <c r="AA195" s="38"/>
      <c r="AB195" s="38"/>
      <c r="AC195" s="38"/>
      <c r="AD195" s="38"/>
      <c r="AE195" s="38"/>
      <c r="AR195" s="215" t="s">
        <v>197</v>
      </c>
      <c r="AT195" s="215" t="s">
        <v>114</v>
      </c>
      <c r="AU195" s="215" t="s">
        <v>79</v>
      </c>
      <c r="AY195" s="17" t="s">
        <v>111</v>
      </c>
      <c r="BE195" s="216">
        <f>IF(N195="základní",J195,0)</f>
        <v>0</v>
      </c>
      <c r="BF195" s="216">
        <f>IF(N195="snížená",J195,0)</f>
        <v>0</v>
      </c>
      <c r="BG195" s="216">
        <f>IF(N195="zákl. přenesená",J195,0)</f>
        <v>0</v>
      </c>
      <c r="BH195" s="216">
        <f>IF(N195="sníž. přenesená",J195,0)</f>
        <v>0</v>
      </c>
      <c r="BI195" s="216">
        <f>IF(N195="nulová",J195,0)</f>
        <v>0</v>
      </c>
      <c r="BJ195" s="17" t="s">
        <v>77</v>
      </c>
      <c r="BK195" s="216">
        <f>ROUND(I195*H195,2)</f>
        <v>0</v>
      </c>
      <c r="BL195" s="17" t="s">
        <v>197</v>
      </c>
      <c r="BM195" s="215" t="s">
        <v>362</v>
      </c>
    </row>
    <row r="196" s="2" customFormat="1">
      <c r="A196" s="38"/>
      <c r="B196" s="39"/>
      <c r="C196" s="40"/>
      <c r="D196" s="217" t="s">
        <v>121</v>
      </c>
      <c r="E196" s="40"/>
      <c r="F196" s="218" t="s">
        <v>838</v>
      </c>
      <c r="G196" s="40"/>
      <c r="H196" s="40"/>
      <c r="I196" s="219"/>
      <c r="J196" s="40"/>
      <c r="K196" s="40"/>
      <c r="L196" s="44"/>
      <c r="M196" s="220"/>
      <c r="N196" s="221"/>
      <c r="O196" s="84"/>
      <c r="P196" s="84"/>
      <c r="Q196" s="84"/>
      <c r="R196" s="84"/>
      <c r="S196" s="84"/>
      <c r="T196" s="85"/>
      <c r="U196" s="38"/>
      <c r="V196" s="38"/>
      <c r="W196" s="38"/>
      <c r="X196" s="38"/>
      <c r="Y196" s="38"/>
      <c r="Z196" s="38"/>
      <c r="AA196" s="38"/>
      <c r="AB196" s="38"/>
      <c r="AC196" s="38"/>
      <c r="AD196" s="38"/>
      <c r="AE196" s="38"/>
      <c r="AT196" s="17" t="s">
        <v>121</v>
      </c>
      <c r="AU196" s="17" t="s">
        <v>79</v>
      </c>
    </row>
    <row r="197" s="13" customFormat="1">
      <c r="A197" s="13"/>
      <c r="B197" s="233"/>
      <c r="C197" s="234"/>
      <c r="D197" s="217" t="s">
        <v>135</v>
      </c>
      <c r="E197" s="235" t="s">
        <v>19</v>
      </c>
      <c r="F197" s="236" t="s">
        <v>839</v>
      </c>
      <c r="G197" s="234"/>
      <c r="H197" s="237">
        <v>12</v>
      </c>
      <c r="I197" s="238"/>
      <c r="J197" s="234"/>
      <c r="K197" s="234"/>
      <c r="L197" s="239"/>
      <c r="M197" s="240"/>
      <c r="N197" s="241"/>
      <c r="O197" s="241"/>
      <c r="P197" s="241"/>
      <c r="Q197" s="241"/>
      <c r="R197" s="241"/>
      <c r="S197" s="241"/>
      <c r="T197" s="242"/>
      <c r="U197" s="13"/>
      <c r="V197" s="13"/>
      <c r="W197" s="13"/>
      <c r="X197" s="13"/>
      <c r="Y197" s="13"/>
      <c r="Z197" s="13"/>
      <c r="AA197" s="13"/>
      <c r="AB197" s="13"/>
      <c r="AC197" s="13"/>
      <c r="AD197" s="13"/>
      <c r="AE197" s="13"/>
      <c r="AT197" s="243" t="s">
        <v>135</v>
      </c>
      <c r="AU197" s="243" t="s">
        <v>79</v>
      </c>
      <c r="AV197" s="13" t="s">
        <v>79</v>
      </c>
      <c r="AW197" s="13" t="s">
        <v>31</v>
      </c>
      <c r="AX197" s="13" t="s">
        <v>69</v>
      </c>
      <c r="AY197" s="243" t="s">
        <v>111</v>
      </c>
    </row>
    <row r="198" s="14" customFormat="1">
      <c r="A198" s="14"/>
      <c r="B198" s="245"/>
      <c r="C198" s="246"/>
      <c r="D198" s="217" t="s">
        <v>135</v>
      </c>
      <c r="E198" s="247" t="s">
        <v>19</v>
      </c>
      <c r="F198" s="248" t="s">
        <v>546</v>
      </c>
      <c r="G198" s="246"/>
      <c r="H198" s="249">
        <v>12</v>
      </c>
      <c r="I198" s="250"/>
      <c r="J198" s="246"/>
      <c r="K198" s="246"/>
      <c r="L198" s="251"/>
      <c r="M198" s="252"/>
      <c r="N198" s="253"/>
      <c r="O198" s="253"/>
      <c r="P198" s="253"/>
      <c r="Q198" s="253"/>
      <c r="R198" s="253"/>
      <c r="S198" s="253"/>
      <c r="T198" s="254"/>
      <c r="U198" s="14"/>
      <c r="V198" s="14"/>
      <c r="W198" s="14"/>
      <c r="X198" s="14"/>
      <c r="Y198" s="14"/>
      <c r="Z198" s="14"/>
      <c r="AA198" s="14"/>
      <c r="AB198" s="14"/>
      <c r="AC198" s="14"/>
      <c r="AD198" s="14"/>
      <c r="AE198" s="14"/>
      <c r="AT198" s="255" t="s">
        <v>135</v>
      </c>
      <c r="AU198" s="255" t="s">
        <v>79</v>
      </c>
      <c r="AV198" s="14" t="s">
        <v>119</v>
      </c>
      <c r="AW198" s="14" t="s">
        <v>31</v>
      </c>
      <c r="AX198" s="14" t="s">
        <v>77</v>
      </c>
      <c r="AY198" s="255" t="s">
        <v>111</v>
      </c>
    </row>
    <row r="199" s="2" customFormat="1" ht="13.8" customHeight="1">
      <c r="A199" s="38"/>
      <c r="B199" s="39"/>
      <c r="C199" s="223" t="s">
        <v>251</v>
      </c>
      <c r="D199" s="223" t="s">
        <v>129</v>
      </c>
      <c r="E199" s="224" t="s">
        <v>840</v>
      </c>
      <c r="F199" s="225" t="s">
        <v>841</v>
      </c>
      <c r="G199" s="226" t="s">
        <v>157</v>
      </c>
      <c r="H199" s="227">
        <v>12</v>
      </c>
      <c r="I199" s="228"/>
      <c r="J199" s="229">
        <f>ROUND(I199*H199,2)</f>
        <v>0</v>
      </c>
      <c r="K199" s="225" t="s">
        <v>751</v>
      </c>
      <c r="L199" s="230"/>
      <c r="M199" s="231" t="s">
        <v>19</v>
      </c>
      <c r="N199" s="232" t="s">
        <v>40</v>
      </c>
      <c r="O199" s="84"/>
      <c r="P199" s="213">
        <f>O199*H199</f>
        <v>0</v>
      </c>
      <c r="Q199" s="213">
        <v>0</v>
      </c>
      <c r="R199" s="213">
        <f>Q199*H199</f>
        <v>0</v>
      </c>
      <c r="S199" s="213">
        <v>0</v>
      </c>
      <c r="T199" s="214">
        <f>S199*H199</f>
        <v>0</v>
      </c>
      <c r="U199" s="38"/>
      <c r="V199" s="38"/>
      <c r="W199" s="38"/>
      <c r="X199" s="38"/>
      <c r="Y199" s="38"/>
      <c r="Z199" s="38"/>
      <c r="AA199" s="38"/>
      <c r="AB199" s="38"/>
      <c r="AC199" s="38"/>
      <c r="AD199" s="38"/>
      <c r="AE199" s="38"/>
      <c r="AR199" s="215" t="s">
        <v>261</v>
      </c>
      <c r="AT199" s="215" t="s">
        <v>129</v>
      </c>
      <c r="AU199" s="215" t="s">
        <v>79</v>
      </c>
      <c r="AY199" s="17" t="s">
        <v>111</v>
      </c>
      <c r="BE199" s="216">
        <f>IF(N199="základní",J199,0)</f>
        <v>0</v>
      </c>
      <c r="BF199" s="216">
        <f>IF(N199="snížená",J199,0)</f>
        <v>0</v>
      </c>
      <c r="BG199" s="216">
        <f>IF(N199="zákl. přenesená",J199,0)</f>
        <v>0</v>
      </c>
      <c r="BH199" s="216">
        <f>IF(N199="sníž. přenesená",J199,0)</f>
        <v>0</v>
      </c>
      <c r="BI199" s="216">
        <f>IF(N199="nulová",J199,0)</f>
        <v>0</v>
      </c>
      <c r="BJ199" s="17" t="s">
        <v>77</v>
      </c>
      <c r="BK199" s="216">
        <f>ROUND(I199*H199,2)</f>
        <v>0</v>
      </c>
      <c r="BL199" s="17" t="s">
        <v>197</v>
      </c>
      <c r="BM199" s="215" t="s">
        <v>370</v>
      </c>
    </row>
    <row r="200" s="2" customFormat="1">
      <c r="A200" s="38"/>
      <c r="B200" s="39"/>
      <c r="C200" s="40"/>
      <c r="D200" s="217" t="s">
        <v>121</v>
      </c>
      <c r="E200" s="40"/>
      <c r="F200" s="218" t="s">
        <v>841</v>
      </c>
      <c r="G200" s="40"/>
      <c r="H200" s="40"/>
      <c r="I200" s="219"/>
      <c r="J200" s="40"/>
      <c r="K200" s="40"/>
      <c r="L200" s="44"/>
      <c r="M200" s="220"/>
      <c r="N200" s="221"/>
      <c r="O200" s="84"/>
      <c r="P200" s="84"/>
      <c r="Q200" s="84"/>
      <c r="R200" s="84"/>
      <c r="S200" s="84"/>
      <c r="T200" s="85"/>
      <c r="U200" s="38"/>
      <c r="V200" s="38"/>
      <c r="W200" s="38"/>
      <c r="X200" s="38"/>
      <c r="Y200" s="38"/>
      <c r="Z200" s="38"/>
      <c r="AA200" s="38"/>
      <c r="AB200" s="38"/>
      <c r="AC200" s="38"/>
      <c r="AD200" s="38"/>
      <c r="AE200" s="38"/>
      <c r="AT200" s="17" t="s">
        <v>121</v>
      </c>
      <c r="AU200" s="17" t="s">
        <v>79</v>
      </c>
    </row>
    <row r="201" s="2" customFormat="1" ht="22.2" customHeight="1">
      <c r="A201" s="38"/>
      <c r="B201" s="39"/>
      <c r="C201" s="223" t="s">
        <v>255</v>
      </c>
      <c r="D201" s="223" t="s">
        <v>129</v>
      </c>
      <c r="E201" s="224" t="s">
        <v>842</v>
      </c>
      <c r="F201" s="225" t="s">
        <v>843</v>
      </c>
      <c r="G201" s="226" t="s">
        <v>844</v>
      </c>
      <c r="H201" s="227">
        <v>1</v>
      </c>
      <c r="I201" s="228"/>
      <c r="J201" s="229">
        <f>ROUND(I201*H201,2)</f>
        <v>0</v>
      </c>
      <c r="K201" s="225" t="s">
        <v>751</v>
      </c>
      <c r="L201" s="230"/>
      <c r="M201" s="231" t="s">
        <v>19</v>
      </c>
      <c r="N201" s="232" t="s">
        <v>40</v>
      </c>
      <c r="O201" s="84"/>
      <c r="P201" s="213">
        <f>O201*H201</f>
        <v>0</v>
      </c>
      <c r="Q201" s="213">
        <v>0</v>
      </c>
      <c r="R201" s="213">
        <f>Q201*H201</f>
        <v>0</v>
      </c>
      <c r="S201" s="213">
        <v>0</v>
      </c>
      <c r="T201" s="214">
        <f>S201*H201</f>
        <v>0</v>
      </c>
      <c r="U201" s="38"/>
      <c r="V201" s="38"/>
      <c r="W201" s="38"/>
      <c r="X201" s="38"/>
      <c r="Y201" s="38"/>
      <c r="Z201" s="38"/>
      <c r="AA201" s="38"/>
      <c r="AB201" s="38"/>
      <c r="AC201" s="38"/>
      <c r="AD201" s="38"/>
      <c r="AE201" s="38"/>
      <c r="AR201" s="215" t="s">
        <v>261</v>
      </c>
      <c r="AT201" s="215" t="s">
        <v>129</v>
      </c>
      <c r="AU201" s="215" t="s">
        <v>79</v>
      </c>
      <c r="AY201" s="17" t="s">
        <v>111</v>
      </c>
      <c r="BE201" s="216">
        <f>IF(N201="základní",J201,0)</f>
        <v>0</v>
      </c>
      <c r="BF201" s="216">
        <f>IF(N201="snížená",J201,0)</f>
        <v>0</v>
      </c>
      <c r="BG201" s="216">
        <f>IF(N201="zákl. přenesená",J201,0)</f>
        <v>0</v>
      </c>
      <c r="BH201" s="216">
        <f>IF(N201="sníž. přenesená",J201,0)</f>
        <v>0</v>
      </c>
      <c r="BI201" s="216">
        <f>IF(N201="nulová",J201,0)</f>
        <v>0</v>
      </c>
      <c r="BJ201" s="17" t="s">
        <v>77</v>
      </c>
      <c r="BK201" s="216">
        <f>ROUND(I201*H201,2)</f>
        <v>0</v>
      </c>
      <c r="BL201" s="17" t="s">
        <v>197</v>
      </c>
      <c r="BM201" s="215" t="s">
        <v>380</v>
      </c>
    </row>
    <row r="202" s="2" customFormat="1">
      <c r="A202" s="38"/>
      <c r="B202" s="39"/>
      <c r="C202" s="40"/>
      <c r="D202" s="217" t="s">
        <v>121</v>
      </c>
      <c r="E202" s="40"/>
      <c r="F202" s="218" t="s">
        <v>843</v>
      </c>
      <c r="G202" s="40"/>
      <c r="H202" s="40"/>
      <c r="I202" s="219"/>
      <c r="J202" s="40"/>
      <c r="K202" s="40"/>
      <c r="L202" s="44"/>
      <c r="M202" s="220"/>
      <c r="N202" s="221"/>
      <c r="O202" s="84"/>
      <c r="P202" s="84"/>
      <c r="Q202" s="84"/>
      <c r="R202" s="84"/>
      <c r="S202" s="84"/>
      <c r="T202" s="85"/>
      <c r="U202" s="38"/>
      <c r="V202" s="38"/>
      <c r="W202" s="38"/>
      <c r="X202" s="38"/>
      <c r="Y202" s="38"/>
      <c r="Z202" s="38"/>
      <c r="AA202" s="38"/>
      <c r="AB202" s="38"/>
      <c r="AC202" s="38"/>
      <c r="AD202" s="38"/>
      <c r="AE202" s="38"/>
      <c r="AT202" s="17" t="s">
        <v>121</v>
      </c>
      <c r="AU202" s="17" t="s">
        <v>79</v>
      </c>
    </row>
    <row r="203" s="2" customFormat="1" ht="13.8" customHeight="1">
      <c r="A203" s="38"/>
      <c r="B203" s="39"/>
      <c r="C203" s="223" t="s">
        <v>258</v>
      </c>
      <c r="D203" s="223" t="s">
        <v>129</v>
      </c>
      <c r="E203" s="224" t="s">
        <v>845</v>
      </c>
      <c r="F203" s="225" t="s">
        <v>846</v>
      </c>
      <c r="G203" s="226" t="s">
        <v>847</v>
      </c>
      <c r="H203" s="227">
        <v>3</v>
      </c>
      <c r="I203" s="228"/>
      <c r="J203" s="229">
        <f>ROUND(I203*H203,2)</f>
        <v>0</v>
      </c>
      <c r="K203" s="225" t="s">
        <v>751</v>
      </c>
      <c r="L203" s="230"/>
      <c r="M203" s="231" t="s">
        <v>19</v>
      </c>
      <c r="N203" s="232" t="s">
        <v>40</v>
      </c>
      <c r="O203" s="84"/>
      <c r="P203" s="213">
        <f>O203*H203</f>
        <v>0</v>
      </c>
      <c r="Q203" s="213">
        <v>0</v>
      </c>
      <c r="R203" s="213">
        <f>Q203*H203</f>
        <v>0</v>
      </c>
      <c r="S203" s="213">
        <v>0</v>
      </c>
      <c r="T203" s="214">
        <f>S203*H203</f>
        <v>0</v>
      </c>
      <c r="U203" s="38"/>
      <c r="V203" s="38"/>
      <c r="W203" s="38"/>
      <c r="X203" s="38"/>
      <c r="Y203" s="38"/>
      <c r="Z203" s="38"/>
      <c r="AA203" s="38"/>
      <c r="AB203" s="38"/>
      <c r="AC203" s="38"/>
      <c r="AD203" s="38"/>
      <c r="AE203" s="38"/>
      <c r="AR203" s="215" t="s">
        <v>261</v>
      </c>
      <c r="AT203" s="215" t="s">
        <v>129</v>
      </c>
      <c r="AU203" s="215" t="s">
        <v>79</v>
      </c>
      <c r="AY203" s="17" t="s">
        <v>111</v>
      </c>
      <c r="BE203" s="216">
        <f>IF(N203="základní",J203,0)</f>
        <v>0</v>
      </c>
      <c r="BF203" s="216">
        <f>IF(N203="snížená",J203,0)</f>
        <v>0</v>
      </c>
      <c r="BG203" s="216">
        <f>IF(N203="zákl. přenesená",J203,0)</f>
        <v>0</v>
      </c>
      <c r="BH203" s="216">
        <f>IF(N203="sníž. přenesená",J203,0)</f>
        <v>0</v>
      </c>
      <c r="BI203" s="216">
        <f>IF(N203="nulová",J203,0)</f>
        <v>0</v>
      </c>
      <c r="BJ203" s="17" t="s">
        <v>77</v>
      </c>
      <c r="BK203" s="216">
        <f>ROUND(I203*H203,2)</f>
        <v>0</v>
      </c>
      <c r="BL203" s="17" t="s">
        <v>197</v>
      </c>
      <c r="BM203" s="215" t="s">
        <v>388</v>
      </c>
    </row>
    <row r="204" s="2" customFormat="1">
      <c r="A204" s="38"/>
      <c r="B204" s="39"/>
      <c r="C204" s="40"/>
      <c r="D204" s="217" t="s">
        <v>121</v>
      </c>
      <c r="E204" s="40"/>
      <c r="F204" s="218" t="s">
        <v>846</v>
      </c>
      <c r="G204" s="40"/>
      <c r="H204" s="40"/>
      <c r="I204" s="219"/>
      <c r="J204" s="40"/>
      <c r="K204" s="40"/>
      <c r="L204" s="44"/>
      <c r="M204" s="259"/>
      <c r="N204" s="260"/>
      <c r="O204" s="261"/>
      <c r="P204" s="261"/>
      <c r="Q204" s="261"/>
      <c r="R204" s="261"/>
      <c r="S204" s="261"/>
      <c r="T204" s="262"/>
      <c r="U204" s="38"/>
      <c r="V204" s="38"/>
      <c r="W204" s="38"/>
      <c r="X204" s="38"/>
      <c r="Y204" s="38"/>
      <c r="Z204" s="38"/>
      <c r="AA204" s="38"/>
      <c r="AB204" s="38"/>
      <c r="AC204" s="38"/>
      <c r="AD204" s="38"/>
      <c r="AE204" s="38"/>
      <c r="AT204" s="17" t="s">
        <v>121</v>
      </c>
      <c r="AU204" s="17" t="s">
        <v>79</v>
      </c>
    </row>
    <row r="205" s="2" customFormat="1" ht="6.96" customHeight="1">
      <c r="A205" s="38"/>
      <c r="B205" s="59"/>
      <c r="C205" s="60"/>
      <c r="D205" s="60"/>
      <c r="E205" s="60"/>
      <c r="F205" s="60"/>
      <c r="G205" s="60"/>
      <c r="H205" s="60"/>
      <c r="I205" s="60"/>
      <c r="J205" s="60"/>
      <c r="K205" s="60"/>
      <c r="L205" s="44"/>
      <c r="M205" s="38"/>
      <c r="O205" s="38"/>
      <c r="P205" s="38"/>
      <c r="Q205" s="38"/>
      <c r="R205" s="38"/>
      <c r="S205" s="38"/>
      <c r="T205" s="38"/>
      <c r="U205" s="38"/>
      <c r="V205" s="38"/>
      <c r="W205" s="38"/>
      <c r="X205" s="38"/>
      <c r="Y205" s="38"/>
      <c r="Z205" s="38"/>
      <c r="AA205" s="38"/>
      <c r="AB205" s="38"/>
      <c r="AC205" s="38"/>
      <c r="AD205" s="38"/>
      <c r="AE205" s="38"/>
    </row>
  </sheetData>
  <sheetProtection sheet="1" autoFilter="0" formatColumns="0" formatRows="0" objects="1" scenarios="1" spinCount="100000" saltValue="scvX1tkmm22idoUJFJzBxR5i5OvPx026U1tcH9vEqx5RA0MrZl1CYd37h23WsyGHIvQvAQH6Eo+KCee5QM2Taw==" hashValue="huJ3jmif5SG75W3vhdMitbXLGgmELx3Wzs95QK7HNSIbf5ClIPmoCg+TM5rW5bvOfSp3TRyPyfyQiia5gwGTXw==" algorithmName="SHA-512" password="CC35"/>
  <autoFilter ref="C89:K204"/>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851563" style="1" customWidth="1"/>
    <col min="2" max="2" width="1.148438" style="1" customWidth="1"/>
    <col min="3" max="3" width="4.421875" style="1" customWidth="1"/>
    <col min="4" max="4" width="4.574219" style="1" customWidth="1"/>
    <col min="5" max="5" width="18.28125" style="1" customWidth="1"/>
    <col min="6" max="6" width="54.42188" style="1" customWidth="1"/>
    <col min="7" max="7" width="8.003906" style="1" customWidth="1"/>
    <col min="8" max="8" width="12.28125" style="1" customWidth="1"/>
    <col min="9" max="9" width="21.57422" style="1" customWidth="1"/>
    <col min="10" max="10" width="21.57422" style="1" customWidth="1"/>
    <col min="11" max="11" width="21.57422" style="1" customWidth="1"/>
    <col min="12" max="12" width="10.00391" style="1" customWidth="1"/>
    <col min="13" max="13" width="11.57422" style="1" hidden="1" customWidth="1"/>
    <col min="14" max="14" width="9.140625" style="1" hidden="1"/>
    <col min="15" max="15" width="15.14063" style="1" hidden="1" customWidth="1"/>
    <col min="16" max="16" width="15.14063" style="1" hidden="1" customWidth="1"/>
    <col min="17" max="17" width="15.14063" style="1" hidden="1" customWidth="1"/>
    <col min="18" max="18" width="15.14063" style="1" hidden="1" customWidth="1"/>
    <col min="19" max="19" width="15.14063" style="1" hidden="1" customWidth="1"/>
    <col min="20" max="20" width="15.14063" style="1" hidden="1" customWidth="1"/>
    <col min="21" max="21" width="17.42188" style="1" hidden="1" customWidth="1"/>
    <col min="22" max="22" width="13.14063" style="1" customWidth="1"/>
    <col min="23" max="23" width="17.42188" style="1" customWidth="1"/>
    <col min="24" max="24" width="13.14063" style="1" customWidth="1"/>
    <col min="25" max="25" width="16.00391" style="1" customWidth="1"/>
    <col min="26" max="26" width="11.71094" style="1" customWidth="1"/>
    <col min="27" max="27" width="16.00391" style="1" customWidth="1"/>
    <col min="28" max="28" width="17.42188" style="1" customWidth="1"/>
    <col min="29" max="29" width="11.71094" style="1" customWidth="1"/>
    <col min="30" max="30" width="16.00391" style="1" customWidth="1"/>
    <col min="31" max="31" width="17.42188"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7" t="s">
        <v>85</v>
      </c>
    </row>
    <row r="3" s="1" customFormat="1" ht="6.96" customHeight="1">
      <c r="B3" s="128"/>
      <c r="C3" s="129"/>
      <c r="D3" s="129"/>
      <c r="E3" s="129"/>
      <c r="F3" s="129"/>
      <c r="G3" s="129"/>
      <c r="H3" s="129"/>
      <c r="I3" s="129"/>
      <c r="J3" s="129"/>
      <c r="K3" s="129"/>
      <c r="L3" s="20"/>
      <c r="AT3" s="17" t="s">
        <v>79</v>
      </c>
    </row>
    <row r="4" s="1" customFormat="1" ht="24.96" customHeight="1">
      <c r="B4" s="20"/>
      <c r="D4" s="130" t="s">
        <v>86</v>
      </c>
      <c r="L4" s="20"/>
      <c r="M4" s="131" t="s">
        <v>10</v>
      </c>
      <c r="AT4" s="17" t="s">
        <v>4</v>
      </c>
    </row>
    <row r="5" s="1" customFormat="1" ht="6.96" customHeight="1">
      <c r="B5" s="20"/>
      <c r="L5" s="20"/>
    </row>
    <row r="6" s="1" customFormat="1" ht="12" customHeight="1">
      <c r="B6" s="20"/>
      <c r="D6" s="132" t="s">
        <v>16</v>
      </c>
      <c r="L6" s="20"/>
    </row>
    <row r="7" s="1" customFormat="1" ht="14.4" customHeight="1">
      <c r="B7" s="20"/>
      <c r="E7" s="133" t="str">
        <f>'Rekapitulace zakázky'!K6</f>
        <v>Oprava kolejí a výhybek v žst. Kopidlno</v>
      </c>
      <c r="F7" s="132"/>
      <c r="G7" s="132"/>
      <c r="H7" s="132"/>
      <c r="L7" s="20"/>
    </row>
    <row r="8" s="2" customFormat="1" ht="12" customHeight="1">
      <c r="A8" s="38"/>
      <c r="B8" s="44"/>
      <c r="C8" s="38"/>
      <c r="D8" s="132" t="s">
        <v>87</v>
      </c>
      <c r="E8" s="38"/>
      <c r="F8" s="38"/>
      <c r="G8" s="38"/>
      <c r="H8" s="38"/>
      <c r="I8" s="38"/>
      <c r="J8" s="38"/>
      <c r="K8" s="38"/>
      <c r="L8" s="134"/>
      <c r="S8" s="38"/>
      <c r="T8" s="38"/>
      <c r="U8" s="38"/>
      <c r="V8" s="38"/>
      <c r="W8" s="38"/>
      <c r="X8" s="38"/>
      <c r="Y8" s="38"/>
      <c r="Z8" s="38"/>
      <c r="AA8" s="38"/>
      <c r="AB8" s="38"/>
      <c r="AC8" s="38"/>
      <c r="AD8" s="38"/>
      <c r="AE8" s="38"/>
    </row>
    <row r="9" s="2" customFormat="1" ht="14.4" customHeight="1">
      <c r="A9" s="38"/>
      <c r="B9" s="44"/>
      <c r="C9" s="38"/>
      <c r="D9" s="38"/>
      <c r="E9" s="135" t="s">
        <v>848</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zakázky'!AN8</f>
        <v>9. 7. 2020</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
        <v>22</v>
      </c>
      <c r="F15" s="38"/>
      <c r="G15" s="38"/>
      <c r="H15" s="38"/>
      <c r="I15" s="132" t="s">
        <v>27</v>
      </c>
      <c r="J15" s="136" t="s">
        <v>19</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28</v>
      </c>
      <c r="E17" s="38"/>
      <c r="F17" s="38"/>
      <c r="G17" s="38"/>
      <c r="H17" s="38"/>
      <c r="I17" s="132" t="s">
        <v>26</v>
      </c>
      <c r="J17" s="33" t="str">
        <f>'Rekapitulace zakázky'!AN13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zakázky'!E14</f>
        <v>Vyplň údaj</v>
      </c>
      <c r="F18" s="136"/>
      <c r="G18" s="136"/>
      <c r="H18" s="136"/>
      <c r="I18" s="132" t="s">
        <v>27</v>
      </c>
      <c r="J18" s="33" t="str">
        <f>'Rekapitulace zakázky'!AN14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30</v>
      </c>
      <c r="E20" s="38"/>
      <c r="F20" s="38"/>
      <c r="G20" s="38"/>
      <c r="H20" s="38"/>
      <c r="I20" s="132" t="s">
        <v>26</v>
      </c>
      <c r="J20" s="136" t="s">
        <v>19</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
        <v>22</v>
      </c>
      <c r="F21" s="38"/>
      <c r="G21" s="38"/>
      <c r="H21" s="38"/>
      <c r="I21" s="132" t="s">
        <v>27</v>
      </c>
      <c r="J21" s="136" t="s">
        <v>19</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32</v>
      </c>
      <c r="E23" s="38"/>
      <c r="F23" s="38"/>
      <c r="G23" s="38"/>
      <c r="H23" s="38"/>
      <c r="I23" s="132" t="s">
        <v>26</v>
      </c>
      <c r="J23" s="136" t="s">
        <v>19</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22</v>
      </c>
      <c r="F24" s="38"/>
      <c r="G24" s="38"/>
      <c r="H24" s="38"/>
      <c r="I24" s="132" t="s">
        <v>27</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33</v>
      </c>
      <c r="E26" s="38"/>
      <c r="F26" s="38"/>
      <c r="G26" s="38"/>
      <c r="H26" s="38"/>
      <c r="I26" s="38"/>
      <c r="J26" s="38"/>
      <c r="K26" s="38"/>
      <c r="L26" s="134"/>
      <c r="S26" s="38"/>
      <c r="T26" s="38"/>
      <c r="U26" s="38"/>
      <c r="V26" s="38"/>
      <c r="W26" s="38"/>
      <c r="X26" s="38"/>
      <c r="Y26" s="38"/>
      <c r="Z26" s="38"/>
      <c r="AA26" s="38"/>
      <c r="AB26" s="38"/>
      <c r="AC26" s="38"/>
      <c r="AD26" s="38"/>
      <c r="AE26" s="38"/>
    </row>
    <row r="27" s="8" customFormat="1" ht="14.4"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35</v>
      </c>
      <c r="E30" s="38"/>
      <c r="F30" s="38"/>
      <c r="G30" s="38"/>
      <c r="H30" s="38"/>
      <c r="I30" s="38"/>
      <c r="J30" s="144">
        <f>ROUND(J80,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37</v>
      </c>
      <c r="G32" s="38"/>
      <c r="H32" s="38"/>
      <c r="I32" s="145" t="s">
        <v>36</v>
      </c>
      <c r="J32" s="145" t="s">
        <v>38</v>
      </c>
      <c r="K32" s="38"/>
      <c r="L32" s="134"/>
      <c r="S32" s="38"/>
      <c r="T32" s="38"/>
      <c r="U32" s="38"/>
      <c r="V32" s="38"/>
      <c r="W32" s="38"/>
      <c r="X32" s="38"/>
      <c r="Y32" s="38"/>
      <c r="Z32" s="38"/>
      <c r="AA32" s="38"/>
      <c r="AB32" s="38"/>
      <c r="AC32" s="38"/>
      <c r="AD32" s="38"/>
      <c r="AE32" s="38"/>
    </row>
    <row r="33" s="2" customFormat="1" ht="14.4" customHeight="1">
      <c r="A33" s="38"/>
      <c r="B33" s="44"/>
      <c r="C33" s="38"/>
      <c r="D33" s="146" t="s">
        <v>39</v>
      </c>
      <c r="E33" s="132" t="s">
        <v>40</v>
      </c>
      <c r="F33" s="147">
        <f>ROUND((SUM(BE80:BE99)),  2)</f>
        <v>0</v>
      </c>
      <c r="G33" s="38"/>
      <c r="H33" s="38"/>
      <c r="I33" s="148">
        <v>0.20999999999999999</v>
      </c>
      <c r="J33" s="147">
        <f>ROUND(((SUM(BE80:BE99))*I33),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41</v>
      </c>
      <c r="F34" s="147">
        <f>ROUND((SUM(BF80:BF99)),  2)</f>
        <v>0</v>
      </c>
      <c r="G34" s="38"/>
      <c r="H34" s="38"/>
      <c r="I34" s="148">
        <v>0.14999999999999999</v>
      </c>
      <c r="J34" s="147">
        <f>ROUND(((SUM(BF80:BF99))*I34),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42</v>
      </c>
      <c r="F35" s="147">
        <f>ROUND((SUM(BG80:BG99)),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43</v>
      </c>
      <c r="F36" s="147">
        <f>ROUND((SUM(BH80:BH99)),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44</v>
      </c>
      <c r="F37" s="147">
        <f>ROUND((SUM(BI80:BI99)),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45</v>
      </c>
      <c r="E39" s="151"/>
      <c r="F39" s="151"/>
      <c r="G39" s="152" t="s">
        <v>46</v>
      </c>
      <c r="H39" s="153" t="s">
        <v>47</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89</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4.4" customHeight="1">
      <c r="A48" s="38"/>
      <c r="B48" s="39"/>
      <c r="C48" s="40"/>
      <c r="D48" s="40"/>
      <c r="E48" s="160" t="str">
        <f>E7</f>
        <v>Oprava kolejí a výhybek v žst. Kopidlno</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87</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4.4" customHeight="1">
      <c r="A50" s="38"/>
      <c r="B50" s="39"/>
      <c r="C50" s="40"/>
      <c r="D50" s="40"/>
      <c r="E50" s="69" t="str">
        <f>E9</f>
        <v>VON - Vedlejší a ostatní náklady</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 xml:space="preserve"> </v>
      </c>
      <c r="G52" s="40"/>
      <c r="H52" s="40"/>
      <c r="I52" s="32" t="s">
        <v>23</v>
      </c>
      <c r="J52" s="72" t="str">
        <f>IF(J12="","",J12)</f>
        <v>9. 7. 2020</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6" customHeight="1">
      <c r="A54" s="38"/>
      <c r="B54" s="39"/>
      <c r="C54" s="32" t="s">
        <v>25</v>
      </c>
      <c r="D54" s="40"/>
      <c r="E54" s="40"/>
      <c r="F54" s="27" t="str">
        <f>E15</f>
        <v xml:space="preserve"> </v>
      </c>
      <c r="G54" s="40"/>
      <c r="H54" s="40"/>
      <c r="I54" s="32" t="s">
        <v>30</v>
      </c>
      <c r="J54" s="36" t="str">
        <f>E21</f>
        <v xml:space="preserve"> </v>
      </c>
      <c r="K54" s="40"/>
      <c r="L54" s="134"/>
      <c r="S54" s="38"/>
      <c r="T54" s="38"/>
      <c r="U54" s="38"/>
      <c r="V54" s="38"/>
      <c r="W54" s="38"/>
      <c r="X54" s="38"/>
      <c r="Y54" s="38"/>
      <c r="Z54" s="38"/>
      <c r="AA54" s="38"/>
      <c r="AB54" s="38"/>
      <c r="AC54" s="38"/>
      <c r="AD54" s="38"/>
      <c r="AE54" s="38"/>
    </row>
    <row r="55" s="2" customFormat="1" ht="15.6" customHeight="1">
      <c r="A55" s="38"/>
      <c r="B55" s="39"/>
      <c r="C55" s="32" t="s">
        <v>28</v>
      </c>
      <c r="D55" s="40"/>
      <c r="E55" s="40"/>
      <c r="F55" s="27" t="str">
        <f>IF(E18="","",E18)</f>
        <v>Vyplň údaj</v>
      </c>
      <c r="G55" s="40"/>
      <c r="H55" s="40"/>
      <c r="I55" s="32" t="s">
        <v>32</v>
      </c>
      <c r="J55" s="36" t="str">
        <f>E24</f>
        <v xml:space="preserve"> </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90</v>
      </c>
      <c r="D57" s="162"/>
      <c r="E57" s="162"/>
      <c r="F57" s="162"/>
      <c r="G57" s="162"/>
      <c r="H57" s="162"/>
      <c r="I57" s="162"/>
      <c r="J57" s="163" t="s">
        <v>91</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67</v>
      </c>
      <c r="D59" s="40"/>
      <c r="E59" s="40"/>
      <c r="F59" s="40"/>
      <c r="G59" s="40"/>
      <c r="H59" s="40"/>
      <c r="I59" s="40"/>
      <c r="J59" s="102">
        <f>J80</f>
        <v>0</v>
      </c>
      <c r="K59" s="40"/>
      <c r="L59" s="134"/>
      <c r="S59" s="38"/>
      <c r="T59" s="38"/>
      <c r="U59" s="38"/>
      <c r="V59" s="38"/>
      <c r="W59" s="38"/>
      <c r="X59" s="38"/>
      <c r="Y59" s="38"/>
      <c r="Z59" s="38"/>
      <c r="AA59" s="38"/>
      <c r="AB59" s="38"/>
      <c r="AC59" s="38"/>
      <c r="AD59" s="38"/>
      <c r="AE59" s="38"/>
      <c r="AU59" s="17" t="s">
        <v>92</v>
      </c>
    </row>
    <row r="60" s="9" customFormat="1" ht="24.96" customHeight="1">
      <c r="A60" s="9"/>
      <c r="B60" s="165"/>
      <c r="C60" s="166"/>
      <c r="D60" s="167" t="s">
        <v>849</v>
      </c>
      <c r="E60" s="168"/>
      <c r="F60" s="168"/>
      <c r="G60" s="168"/>
      <c r="H60" s="168"/>
      <c r="I60" s="168"/>
      <c r="J60" s="169">
        <f>J81</f>
        <v>0</v>
      </c>
      <c r="K60" s="166"/>
      <c r="L60" s="170"/>
      <c r="S60" s="9"/>
      <c r="T60" s="9"/>
      <c r="U60" s="9"/>
      <c r="V60" s="9"/>
      <c r="W60" s="9"/>
      <c r="X60" s="9"/>
      <c r="Y60" s="9"/>
      <c r="Z60" s="9"/>
      <c r="AA60" s="9"/>
      <c r="AB60" s="9"/>
      <c r="AC60" s="9"/>
      <c r="AD60" s="9"/>
      <c r="AE60" s="9"/>
    </row>
    <row r="61" s="2" customFormat="1" ht="21.84" customHeight="1">
      <c r="A61" s="38"/>
      <c r="B61" s="39"/>
      <c r="C61" s="40"/>
      <c r="D61" s="40"/>
      <c r="E61" s="40"/>
      <c r="F61" s="40"/>
      <c r="G61" s="40"/>
      <c r="H61" s="40"/>
      <c r="I61" s="40"/>
      <c r="J61" s="40"/>
      <c r="K61" s="40"/>
      <c r="L61" s="134"/>
      <c r="S61" s="38"/>
      <c r="T61" s="38"/>
      <c r="U61" s="38"/>
      <c r="V61" s="38"/>
      <c r="W61" s="38"/>
      <c r="X61" s="38"/>
      <c r="Y61" s="38"/>
      <c r="Z61" s="38"/>
      <c r="AA61" s="38"/>
      <c r="AB61" s="38"/>
      <c r="AC61" s="38"/>
      <c r="AD61" s="38"/>
      <c r="AE61" s="38"/>
    </row>
    <row r="62" s="2" customFormat="1" ht="6.96" customHeight="1">
      <c r="A62" s="38"/>
      <c r="B62" s="59"/>
      <c r="C62" s="60"/>
      <c r="D62" s="60"/>
      <c r="E62" s="60"/>
      <c r="F62" s="60"/>
      <c r="G62" s="60"/>
      <c r="H62" s="60"/>
      <c r="I62" s="60"/>
      <c r="J62" s="60"/>
      <c r="K62" s="60"/>
      <c r="L62" s="134"/>
      <c r="S62" s="38"/>
      <c r="T62" s="38"/>
      <c r="U62" s="38"/>
      <c r="V62" s="38"/>
      <c r="W62" s="38"/>
      <c r="X62" s="38"/>
      <c r="Y62" s="38"/>
      <c r="Z62" s="38"/>
      <c r="AA62" s="38"/>
      <c r="AB62" s="38"/>
      <c r="AC62" s="38"/>
      <c r="AD62" s="38"/>
      <c r="AE62" s="38"/>
    </row>
    <row r="66" s="2" customFormat="1" ht="6.96" customHeight="1">
      <c r="A66" s="38"/>
      <c r="B66" s="61"/>
      <c r="C66" s="62"/>
      <c r="D66" s="62"/>
      <c r="E66" s="62"/>
      <c r="F66" s="62"/>
      <c r="G66" s="62"/>
      <c r="H66" s="62"/>
      <c r="I66" s="62"/>
      <c r="J66" s="62"/>
      <c r="K66" s="62"/>
      <c r="L66" s="134"/>
      <c r="S66" s="38"/>
      <c r="T66" s="38"/>
      <c r="U66" s="38"/>
      <c r="V66" s="38"/>
      <c r="W66" s="38"/>
      <c r="X66" s="38"/>
      <c r="Y66" s="38"/>
      <c r="Z66" s="38"/>
      <c r="AA66" s="38"/>
      <c r="AB66" s="38"/>
      <c r="AC66" s="38"/>
      <c r="AD66" s="38"/>
      <c r="AE66" s="38"/>
    </row>
    <row r="67" s="2" customFormat="1" ht="24.96" customHeight="1">
      <c r="A67" s="38"/>
      <c r="B67" s="39"/>
      <c r="C67" s="23" t="s">
        <v>96</v>
      </c>
      <c r="D67" s="40"/>
      <c r="E67" s="40"/>
      <c r="F67" s="40"/>
      <c r="G67" s="40"/>
      <c r="H67" s="40"/>
      <c r="I67" s="40"/>
      <c r="J67" s="40"/>
      <c r="K67" s="40"/>
      <c r="L67" s="134"/>
      <c r="S67" s="38"/>
      <c r="T67" s="38"/>
      <c r="U67" s="38"/>
      <c r="V67" s="38"/>
      <c r="W67" s="38"/>
      <c r="X67" s="38"/>
      <c r="Y67" s="38"/>
      <c r="Z67" s="38"/>
      <c r="AA67" s="38"/>
      <c r="AB67" s="38"/>
      <c r="AC67" s="38"/>
      <c r="AD67" s="38"/>
      <c r="AE67" s="38"/>
    </row>
    <row r="68" s="2" customFormat="1" ht="6.96"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12" customHeight="1">
      <c r="A69" s="38"/>
      <c r="B69" s="39"/>
      <c r="C69" s="32" t="s">
        <v>16</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4.4" customHeight="1">
      <c r="A70" s="38"/>
      <c r="B70" s="39"/>
      <c r="C70" s="40"/>
      <c r="D70" s="40"/>
      <c r="E70" s="160" t="str">
        <f>E7</f>
        <v>Oprava kolejí a výhybek v žst. Kopidlno</v>
      </c>
      <c r="F70" s="32"/>
      <c r="G70" s="32"/>
      <c r="H70" s="32"/>
      <c r="I70" s="40"/>
      <c r="J70" s="40"/>
      <c r="K70" s="40"/>
      <c r="L70" s="134"/>
      <c r="S70" s="38"/>
      <c r="T70" s="38"/>
      <c r="U70" s="38"/>
      <c r="V70" s="38"/>
      <c r="W70" s="38"/>
      <c r="X70" s="38"/>
      <c r="Y70" s="38"/>
      <c r="Z70" s="38"/>
      <c r="AA70" s="38"/>
      <c r="AB70" s="38"/>
      <c r="AC70" s="38"/>
      <c r="AD70" s="38"/>
      <c r="AE70" s="38"/>
    </row>
    <row r="71" s="2" customFormat="1" ht="12" customHeight="1">
      <c r="A71" s="38"/>
      <c r="B71" s="39"/>
      <c r="C71" s="32" t="s">
        <v>87</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4.4" customHeight="1">
      <c r="A72" s="38"/>
      <c r="B72" s="39"/>
      <c r="C72" s="40"/>
      <c r="D72" s="40"/>
      <c r="E72" s="69" t="str">
        <f>E9</f>
        <v>VON - Vedlejší a ostatní náklady</v>
      </c>
      <c r="F72" s="40"/>
      <c r="G72" s="40"/>
      <c r="H72" s="40"/>
      <c r="I72" s="40"/>
      <c r="J72" s="40"/>
      <c r="K72" s="40"/>
      <c r="L72" s="13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2" customHeight="1">
      <c r="A74" s="38"/>
      <c r="B74" s="39"/>
      <c r="C74" s="32" t="s">
        <v>21</v>
      </c>
      <c r="D74" s="40"/>
      <c r="E74" s="40"/>
      <c r="F74" s="27" t="str">
        <f>F12</f>
        <v xml:space="preserve"> </v>
      </c>
      <c r="G74" s="40"/>
      <c r="H74" s="40"/>
      <c r="I74" s="32" t="s">
        <v>23</v>
      </c>
      <c r="J74" s="72" t="str">
        <f>IF(J12="","",J12)</f>
        <v>9. 7. 2020</v>
      </c>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5.6" customHeight="1">
      <c r="A76" s="38"/>
      <c r="B76" s="39"/>
      <c r="C76" s="32" t="s">
        <v>25</v>
      </c>
      <c r="D76" s="40"/>
      <c r="E76" s="40"/>
      <c r="F76" s="27" t="str">
        <f>E15</f>
        <v xml:space="preserve"> </v>
      </c>
      <c r="G76" s="40"/>
      <c r="H76" s="40"/>
      <c r="I76" s="32" t="s">
        <v>30</v>
      </c>
      <c r="J76" s="36" t="str">
        <f>E21</f>
        <v xml:space="preserve"> </v>
      </c>
      <c r="K76" s="40"/>
      <c r="L76" s="134"/>
      <c r="S76" s="38"/>
      <c r="T76" s="38"/>
      <c r="U76" s="38"/>
      <c r="V76" s="38"/>
      <c r="W76" s="38"/>
      <c r="X76" s="38"/>
      <c r="Y76" s="38"/>
      <c r="Z76" s="38"/>
      <c r="AA76" s="38"/>
      <c r="AB76" s="38"/>
      <c r="AC76" s="38"/>
      <c r="AD76" s="38"/>
      <c r="AE76" s="38"/>
    </row>
    <row r="77" s="2" customFormat="1" ht="15.6" customHeight="1">
      <c r="A77" s="38"/>
      <c r="B77" s="39"/>
      <c r="C77" s="32" t="s">
        <v>28</v>
      </c>
      <c r="D77" s="40"/>
      <c r="E77" s="40"/>
      <c r="F77" s="27" t="str">
        <f>IF(E18="","",E18)</f>
        <v>Vyplň údaj</v>
      </c>
      <c r="G77" s="40"/>
      <c r="H77" s="40"/>
      <c r="I77" s="32" t="s">
        <v>32</v>
      </c>
      <c r="J77" s="36" t="str">
        <f>E24</f>
        <v xml:space="preserve"> </v>
      </c>
      <c r="K77" s="40"/>
      <c r="L77" s="134"/>
      <c r="S77" s="38"/>
      <c r="T77" s="38"/>
      <c r="U77" s="38"/>
      <c r="V77" s="38"/>
      <c r="W77" s="38"/>
      <c r="X77" s="38"/>
      <c r="Y77" s="38"/>
      <c r="Z77" s="38"/>
      <c r="AA77" s="38"/>
      <c r="AB77" s="38"/>
      <c r="AC77" s="38"/>
      <c r="AD77" s="38"/>
      <c r="AE77" s="38"/>
    </row>
    <row r="78" s="2" customFormat="1" ht="10.32"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11" customFormat="1" ht="29.28" customHeight="1">
      <c r="A79" s="177"/>
      <c r="B79" s="178"/>
      <c r="C79" s="179" t="s">
        <v>97</v>
      </c>
      <c r="D79" s="180" t="s">
        <v>54</v>
      </c>
      <c r="E79" s="180" t="s">
        <v>50</v>
      </c>
      <c r="F79" s="180" t="s">
        <v>51</v>
      </c>
      <c r="G79" s="180" t="s">
        <v>98</v>
      </c>
      <c r="H79" s="180" t="s">
        <v>99</v>
      </c>
      <c r="I79" s="180" t="s">
        <v>100</v>
      </c>
      <c r="J79" s="180" t="s">
        <v>91</v>
      </c>
      <c r="K79" s="181" t="s">
        <v>101</v>
      </c>
      <c r="L79" s="182"/>
      <c r="M79" s="92" t="s">
        <v>19</v>
      </c>
      <c r="N79" s="93" t="s">
        <v>39</v>
      </c>
      <c r="O79" s="93" t="s">
        <v>102</v>
      </c>
      <c r="P79" s="93" t="s">
        <v>103</v>
      </c>
      <c r="Q79" s="93" t="s">
        <v>104</v>
      </c>
      <c r="R79" s="93" t="s">
        <v>105</v>
      </c>
      <c r="S79" s="93" t="s">
        <v>106</v>
      </c>
      <c r="T79" s="94" t="s">
        <v>107</v>
      </c>
      <c r="U79" s="177"/>
      <c r="V79" s="177"/>
      <c r="W79" s="177"/>
      <c r="X79" s="177"/>
      <c r="Y79" s="177"/>
      <c r="Z79" s="177"/>
      <c r="AA79" s="177"/>
      <c r="AB79" s="177"/>
      <c r="AC79" s="177"/>
      <c r="AD79" s="177"/>
      <c r="AE79" s="177"/>
    </row>
    <row r="80" s="2" customFormat="1" ht="22.8" customHeight="1">
      <c r="A80" s="38"/>
      <c r="B80" s="39"/>
      <c r="C80" s="99" t="s">
        <v>108</v>
      </c>
      <c r="D80" s="40"/>
      <c r="E80" s="40"/>
      <c r="F80" s="40"/>
      <c r="G80" s="40"/>
      <c r="H80" s="40"/>
      <c r="I80" s="40"/>
      <c r="J80" s="183">
        <f>BK80</f>
        <v>0</v>
      </c>
      <c r="K80" s="40"/>
      <c r="L80" s="44"/>
      <c r="M80" s="95"/>
      <c r="N80" s="184"/>
      <c r="O80" s="96"/>
      <c r="P80" s="185">
        <f>P81</f>
        <v>0</v>
      </c>
      <c r="Q80" s="96"/>
      <c r="R80" s="185">
        <f>R81</f>
        <v>0</v>
      </c>
      <c r="S80" s="96"/>
      <c r="T80" s="186">
        <f>T81</f>
        <v>0</v>
      </c>
      <c r="U80" s="38"/>
      <c r="V80" s="38"/>
      <c r="W80" s="38"/>
      <c r="X80" s="38"/>
      <c r="Y80" s="38"/>
      <c r="Z80" s="38"/>
      <c r="AA80" s="38"/>
      <c r="AB80" s="38"/>
      <c r="AC80" s="38"/>
      <c r="AD80" s="38"/>
      <c r="AE80" s="38"/>
      <c r="AT80" s="17" t="s">
        <v>68</v>
      </c>
      <c r="AU80" s="17" t="s">
        <v>92</v>
      </c>
      <c r="BK80" s="187">
        <f>BK81</f>
        <v>0</v>
      </c>
    </row>
    <row r="81" s="12" customFormat="1" ht="25.92" customHeight="1">
      <c r="A81" s="12"/>
      <c r="B81" s="188"/>
      <c r="C81" s="189"/>
      <c r="D81" s="190" t="s">
        <v>68</v>
      </c>
      <c r="E81" s="191" t="s">
        <v>850</v>
      </c>
      <c r="F81" s="191" t="s">
        <v>851</v>
      </c>
      <c r="G81" s="189"/>
      <c r="H81" s="189"/>
      <c r="I81" s="192"/>
      <c r="J81" s="193">
        <f>BK81</f>
        <v>0</v>
      </c>
      <c r="K81" s="189"/>
      <c r="L81" s="194"/>
      <c r="M81" s="195"/>
      <c r="N81" s="196"/>
      <c r="O81" s="196"/>
      <c r="P81" s="197">
        <f>SUM(P82:P99)</f>
        <v>0</v>
      </c>
      <c r="Q81" s="196"/>
      <c r="R81" s="197">
        <f>SUM(R82:R99)</f>
        <v>0</v>
      </c>
      <c r="S81" s="196"/>
      <c r="T81" s="198">
        <f>SUM(T82:T99)</f>
        <v>0</v>
      </c>
      <c r="U81" s="12"/>
      <c r="V81" s="12"/>
      <c r="W81" s="12"/>
      <c r="X81" s="12"/>
      <c r="Y81" s="12"/>
      <c r="Z81" s="12"/>
      <c r="AA81" s="12"/>
      <c r="AB81" s="12"/>
      <c r="AC81" s="12"/>
      <c r="AD81" s="12"/>
      <c r="AE81" s="12"/>
      <c r="AR81" s="199" t="s">
        <v>112</v>
      </c>
      <c r="AT81" s="200" t="s">
        <v>68</v>
      </c>
      <c r="AU81" s="200" t="s">
        <v>69</v>
      </c>
      <c r="AY81" s="199" t="s">
        <v>111</v>
      </c>
      <c r="BK81" s="201">
        <f>SUM(BK82:BK99)</f>
        <v>0</v>
      </c>
    </row>
    <row r="82" s="2" customFormat="1" ht="13.8" customHeight="1">
      <c r="A82" s="38"/>
      <c r="B82" s="39"/>
      <c r="C82" s="204" t="s">
        <v>77</v>
      </c>
      <c r="D82" s="204" t="s">
        <v>114</v>
      </c>
      <c r="E82" s="205" t="s">
        <v>852</v>
      </c>
      <c r="F82" s="206" t="s">
        <v>853</v>
      </c>
      <c r="G82" s="207" t="s">
        <v>854</v>
      </c>
      <c r="H82" s="208">
        <v>1</v>
      </c>
      <c r="I82" s="209"/>
      <c r="J82" s="210">
        <f>ROUND(I82*H82,2)</f>
        <v>0</v>
      </c>
      <c r="K82" s="206" t="s">
        <v>118</v>
      </c>
      <c r="L82" s="44"/>
      <c r="M82" s="211" t="s">
        <v>19</v>
      </c>
      <c r="N82" s="212" t="s">
        <v>40</v>
      </c>
      <c r="O82" s="84"/>
      <c r="P82" s="213">
        <f>O82*H82</f>
        <v>0</v>
      </c>
      <c r="Q82" s="213">
        <v>0</v>
      </c>
      <c r="R82" s="213">
        <f>Q82*H82</f>
        <v>0</v>
      </c>
      <c r="S82" s="213">
        <v>0</v>
      </c>
      <c r="T82" s="214">
        <f>S82*H82</f>
        <v>0</v>
      </c>
      <c r="U82" s="38"/>
      <c r="V82" s="38"/>
      <c r="W82" s="38"/>
      <c r="X82" s="38"/>
      <c r="Y82" s="38"/>
      <c r="Z82" s="38"/>
      <c r="AA82" s="38"/>
      <c r="AB82" s="38"/>
      <c r="AC82" s="38"/>
      <c r="AD82" s="38"/>
      <c r="AE82" s="38"/>
      <c r="AR82" s="215" t="s">
        <v>119</v>
      </c>
      <c r="AT82" s="215" t="s">
        <v>114</v>
      </c>
      <c r="AU82" s="215" t="s">
        <v>77</v>
      </c>
      <c r="AY82" s="17" t="s">
        <v>111</v>
      </c>
      <c r="BE82" s="216">
        <f>IF(N82="základní",J82,0)</f>
        <v>0</v>
      </c>
      <c r="BF82" s="216">
        <f>IF(N82="snížená",J82,0)</f>
        <v>0</v>
      </c>
      <c r="BG82" s="216">
        <f>IF(N82="zákl. přenesená",J82,0)</f>
        <v>0</v>
      </c>
      <c r="BH82" s="216">
        <f>IF(N82="sníž. přenesená",J82,0)</f>
        <v>0</v>
      </c>
      <c r="BI82" s="216">
        <f>IF(N82="nulová",J82,0)</f>
        <v>0</v>
      </c>
      <c r="BJ82" s="17" t="s">
        <v>77</v>
      </c>
      <c r="BK82" s="216">
        <f>ROUND(I82*H82,2)</f>
        <v>0</v>
      </c>
      <c r="BL82" s="17" t="s">
        <v>119</v>
      </c>
      <c r="BM82" s="215" t="s">
        <v>855</v>
      </c>
    </row>
    <row r="83" s="2" customFormat="1">
      <c r="A83" s="38"/>
      <c r="B83" s="39"/>
      <c r="C83" s="40"/>
      <c r="D83" s="217" t="s">
        <v>121</v>
      </c>
      <c r="E83" s="40"/>
      <c r="F83" s="218" t="s">
        <v>853</v>
      </c>
      <c r="G83" s="40"/>
      <c r="H83" s="40"/>
      <c r="I83" s="219"/>
      <c r="J83" s="40"/>
      <c r="K83" s="40"/>
      <c r="L83" s="44"/>
      <c r="M83" s="220"/>
      <c r="N83" s="221"/>
      <c r="O83" s="84"/>
      <c r="P83" s="84"/>
      <c r="Q83" s="84"/>
      <c r="R83" s="84"/>
      <c r="S83" s="84"/>
      <c r="T83" s="85"/>
      <c r="U83" s="38"/>
      <c r="V83" s="38"/>
      <c r="W83" s="38"/>
      <c r="X83" s="38"/>
      <c r="Y83" s="38"/>
      <c r="Z83" s="38"/>
      <c r="AA83" s="38"/>
      <c r="AB83" s="38"/>
      <c r="AC83" s="38"/>
      <c r="AD83" s="38"/>
      <c r="AE83" s="38"/>
      <c r="AT83" s="17" t="s">
        <v>121</v>
      </c>
      <c r="AU83" s="17" t="s">
        <v>77</v>
      </c>
    </row>
    <row r="84" s="2" customFormat="1">
      <c r="A84" s="38"/>
      <c r="B84" s="39"/>
      <c r="C84" s="40"/>
      <c r="D84" s="217" t="s">
        <v>122</v>
      </c>
      <c r="E84" s="40"/>
      <c r="F84" s="222" t="s">
        <v>856</v>
      </c>
      <c r="G84" s="40"/>
      <c r="H84" s="40"/>
      <c r="I84" s="219"/>
      <c r="J84" s="40"/>
      <c r="K84" s="40"/>
      <c r="L84" s="44"/>
      <c r="M84" s="220"/>
      <c r="N84" s="221"/>
      <c r="O84" s="84"/>
      <c r="P84" s="84"/>
      <c r="Q84" s="84"/>
      <c r="R84" s="84"/>
      <c r="S84" s="84"/>
      <c r="T84" s="85"/>
      <c r="U84" s="38"/>
      <c r="V84" s="38"/>
      <c r="W84" s="38"/>
      <c r="X84" s="38"/>
      <c r="Y84" s="38"/>
      <c r="Z84" s="38"/>
      <c r="AA84" s="38"/>
      <c r="AB84" s="38"/>
      <c r="AC84" s="38"/>
      <c r="AD84" s="38"/>
      <c r="AE84" s="38"/>
      <c r="AT84" s="17" t="s">
        <v>122</v>
      </c>
      <c r="AU84" s="17" t="s">
        <v>77</v>
      </c>
    </row>
    <row r="85" s="2" customFormat="1" ht="22.2" customHeight="1">
      <c r="A85" s="38"/>
      <c r="B85" s="39"/>
      <c r="C85" s="204" t="s">
        <v>79</v>
      </c>
      <c r="D85" s="204" t="s">
        <v>114</v>
      </c>
      <c r="E85" s="205" t="s">
        <v>857</v>
      </c>
      <c r="F85" s="206" t="s">
        <v>858</v>
      </c>
      <c r="G85" s="207" t="s">
        <v>854</v>
      </c>
      <c r="H85" s="208">
        <v>1</v>
      </c>
      <c r="I85" s="209"/>
      <c r="J85" s="210">
        <f>ROUND(I85*H85,2)</f>
        <v>0</v>
      </c>
      <c r="K85" s="206" t="s">
        <v>118</v>
      </c>
      <c r="L85" s="44"/>
      <c r="M85" s="211" t="s">
        <v>19</v>
      </c>
      <c r="N85" s="212" t="s">
        <v>40</v>
      </c>
      <c r="O85" s="84"/>
      <c r="P85" s="213">
        <f>O85*H85</f>
        <v>0</v>
      </c>
      <c r="Q85" s="213">
        <v>0</v>
      </c>
      <c r="R85" s="213">
        <f>Q85*H85</f>
        <v>0</v>
      </c>
      <c r="S85" s="213">
        <v>0</v>
      </c>
      <c r="T85" s="214">
        <f>S85*H85</f>
        <v>0</v>
      </c>
      <c r="U85" s="38"/>
      <c r="V85" s="38"/>
      <c r="W85" s="38"/>
      <c r="X85" s="38"/>
      <c r="Y85" s="38"/>
      <c r="Z85" s="38"/>
      <c r="AA85" s="38"/>
      <c r="AB85" s="38"/>
      <c r="AC85" s="38"/>
      <c r="AD85" s="38"/>
      <c r="AE85" s="38"/>
      <c r="AR85" s="215" t="s">
        <v>119</v>
      </c>
      <c r="AT85" s="215" t="s">
        <v>114</v>
      </c>
      <c r="AU85" s="215" t="s">
        <v>77</v>
      </c>
      <c r="AY85" s="17" t="s">
        <v>111</v>
      </c>
      <c r="BE85" s="216">
        <f>IF(N85="základní",J85,0)</f>
        <v>0</v>
      </c>
      <c r="BF85" s="216">
        <f>IF(N85="snížená",J85,0)</f>
        <v>0</v>
      </c>
      <c r="BG85" s="216">
        <f>IF(N85="zákl. přenesená",J85,0)</f>
        <v>0</v>
      </c>
      <c r="BH85" s="216">
        <f>IF(N85="sníž. přenesená",J85,0)</f>
        <v>0</v>
      </c>
      <c r="BI85" s="216">
        <f>IF(N85="nulová",J85,0)</f>
        <v>0</v>
      </c>
      <c r="BJ85" s="17" t="s">
        <v>77</v>
      </c>
      <c r="BK85" s="216">
        <f>ROUND(I85*H85,2)</f>
        <v>0</v>
      </c>
      <c r="BL85" s="17" t="s">
        <v>119</v>
      </c>
      <c r="BM85" s="215" t="s">
        <v>859</v>
      </c>
    </row>
    <row r="86" s="2" customFormat="1">
      <c r="A86" s="38"/>
      <c r="B86" s="39"/>
      <c r="C86" s="40"/>
      <c r="D86" s="217" t="s">
        <v>121</v>
      </c>
      <c r="E86" s="40"/>
      <c r="F86" s="218" t="s">
        <v>858</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121</v>
      </c>
      <c r="AU86" s="17" t="s">
        <v>77</v>
      </c>
    </row>
    <row r="87" s="2" customFormat="1" ht="13.8" customHeight="1">
      <c r="A87" s="38"/>
      <c r="B87" s="39"/>
      <c r="C87" s="204" t="s">
        <v>128</v>
      </c>
      <c r="D87" s="204" t="s">
        <v>114</v>
      </c>
      <c r="E87" s="205" t="s">
        <v>860</v>
      </c>
      <c r="F87" s="206" t="s">
        <v>861</v>
      </c>
      <c r="G87" s="207" t="s">
        <v>854</v>
      </c>
      <c r="H87" s="208">
        <v>1</v>
      </c>
      <c r="I87" s="209"/>
      <c r="J87" s="210">
        <f>ROUND(I87*H87,2)</f>
        <v>0</v>
      </c>
      <c r="K87" s="206" t="s">
        <v>118</v>
      </c>
      <c r="L87" s="44"/>
      <c r="M87" s="211" t="s">
        <v>19</v>
      </c>
      <c r="N87" s="212" t="s">
        <v>40</v>
      </c>
      <c r="O87" s="84"/>
      <c r="P87" s="213">
        <f>O87*H87</f>
        <v>0</v>
      </c>
      <c r="Q87" s="213">
        <v>0</v>
      </c>
      <c r="R87" s="213">
        <f>Q87*H87</f>
        <v>0</v>
      </c>
      <c r="S87" s="213">
        <v>0</v>
      </c>
      <c r="T87" s="214">
        <f>S87*H87</f>
        <v>0</v>
      </c>
      <c r="U87" s="38"/>
      <c r="V87" s="38"/>
      <c r="W87" s="38"/>
      <c r="X87" s="38"/>
      <c r="Y87" s="38"/>
      <c r="Z87" s="38"/>
      <c r="AA87" s="38"/>
      <c r="AB87" s="38"/>
      <c r="AC87" s="38"/>
      <c r="AD87" s="38"/>
      <c r="AE87" s="38"/>
      <c r="AR87" s="215" t="s">
        <v>119</v>
      </c>
      <c r="AT87" s="215" t="s">
        <v>114</v>
      </c>
      <c r="AU87" s="215" t="s">
        <v>77</v>
      </c>
      <c r="AY87" s="17" t="s">
        <v>111</v>
      </c>
      <c r="BE87" s="216">
        <f>IF(N87="základní",J87,0)</f>
        <v>0</v>
      </c>
      <c r="BF87" s="216">
        <f>IF(N87="snížená",J87,0)</f>
        <v>0</v>
      </c>
      <c r="BG87" s="216">
        <f>IF(N87="zákl. přenesená",J87,0)</f>
        <v>0</v>
      </c>
      <c r="BH87" s="216">
        <f>IF(N87="sníž. přenesená",J87,0)</f>
        <v>0</v>
      </c>
      <c r="BI87" s="216">
        <f>IF(N87="nulová",J87,0)</f>
        <v>0</v>
      </c>
      <c r="BJ87" s="17" t="s">
        <v>77</v>
      </c>
      <c r="BK87" s="216">
        <f>ROUND(I87*H87,2)</f>
        <v>0</v>
      </c>
      <c r="BL87" s="17" t="s">
        <v>119</v>
      </c>
      <c r="BM87" s="215" t="s">
        <v>862</v>
      </c>
    </row>
    <row r="88" s="2" customFormat="1">
      <c r="A88" s="38"/>
      <c r="B88" s="39"/>
      <c r="C88" s="40"/>
      <c r="D88" s="217" t="s">
        <v>121</v>
      </c>
      <c r="E88" s="40"/>
      <c r="F88" s="218" t="s">
        <v>861</v>
      </c>
      <c r="G88" s="40"/>
      <c r="H88" s="40"/>
      <c r="I88" s="219"/>
      <c r="J88" s="40"/>
      <c r="K88" s="40"/>
      <c r="L88" s="44"/>
      <c r="M88" s="220"/>
      <c r="N88" s="221"/>
      <c r="O88" s="84"/>
      <c r="P88" s="84"/>
      <c r="Q88" s="84"/>
      <c r="R88" s="84"/>
      <c r="S88" s="84"/>
      <c r="T88" s="85"/>
      <c r="U88" s="38"/>
      <c r="V88" s="38"/>
      <c r="W88" s="38"/>
      <c r="X88" s="38"/>
      <c r="Y88" s="38"/>
      <c r="Z88" s="38"/>
      <c r="AA88" s="38"/>
      <c r="AB88" s="38"/>
      <c r="AC88" s="38"/>
      <c r="AD88" s="38"/>
      <c r="AE88" s="38"/>
      <c r="AT88" s="17" t="s">
        <v>121</v>
      </c>
      <c r="AU88" s="17" t="s">
        <v>77</v>
      </c>
    </row>
    <row r="89" s="2" customFormat="1" ht="22.2" customHeight="1">
      <c r="A89" s="38"/>
      <c r="B89" s="39"/>
      <c r="C89" s="204" t="s">
        <v>119</v>
      </c>
      <c r="D89" s="204" t="s">
        <v>114</v>
      </c>
      <c r="E89" s="205" t="s">
        <v>863</v>
      </c>
      <c r="F89" s="206" t="s">
        <v>864</v>
      </c>
      <c r="G89" s="207" t="s">
        <v>854</v>
      </c>
      <c r="H89" s="208">
        <v>1</v>
      </c>
      <c r="I89" s="209"/>
      <c r="J89" s="210">
        <f>ROUND(I89*H89,2)</f>
        <v>0</v>
      </c>
      <c r="K89" s="206" t="s">
        <v>118</v>
      </c>
      <c r="L89" s="44"/>
      <c r="M89" s="211" t="s">
        <v>19</v>
      </c>
      <c r="N89" s="212" t="s">
        <v>40</v>
      </c>
      <c r="O89" s="84"/>
      <c r="P89" s="213">
        <f>O89*H89</f>
        <v>0</v>
      </c>
      <c r="Q89" s="213">
        <v>0</v>
      </c>
      <c r="R89" s="213">
        <f>Q89*H89</f>
        <v>0</v>
      </c>
      <c r="S89" s="213">
        <v>0</v>
      </c>
      <c r="T89" s="214">
        <f>S89*H89</f>
        <v>0</v>
      </c>
      <c r="U89" s="38"/>
      <c r="V89" s="38"/>
      <c r="W89" s="38"/>
      <c r="X89" s="38"/>
      <c r="Y89" s="38"/>
      <c r="Z89" s="38"/>
      <c r="AA89" s="38"/>
      <c r="AB89" s="38"/>
      <c r="AC89" s="38"/>
      <c r="AD89" s="38"/>
      <c r="AE89" s="38"/>
      <c r="AR89" s="215" t="s">
        <v>119</v>
      </c>
      <c r="AT89" s="215" t="s">
        <v>114</v>
      </c>
      <c r="AU89" s="215" t="s">
        <v>77</v>
      </c>
      <c r="AY89" s="17" t="s">
        <v>111</v>
      </c>
      <c r="BE89" s="216">
        <f>IF(N89="základní",J89,0)</f>
        <v>0</v>
      </c>
      <c r="BF89" s="216">
        <f>IF(N89="snížená",J89,0)</f>
        <v>0</v>
      </c>
      <c r="BG89" s="216">
        <f>IF(N89="zákl. přenesená",J89,0)</f>
        <v>0</v>
      </c>
      <c r="BH89" s="216">
        <f>IF(N89="sníž. přenesená",J89,0)</f>
        <v>0</v>
      </c>
      <c r="BI89" s="216">
        <f>IF(N89="nulová",J89,0)</f>
        <v>0</v>
      </c>
      <c r="BJ89" s="17" t="s">
        <v>77</v>
      </c>
      <c r="BK89" s="216">
        <f>ROUND(I89*H89,2)</f>
        <v>0</v>
      </c>
      <c r="BL89" s="17" t="s">
        <v>119</v>
      </c>
      <c r="BM89" s="215" t="s">
        <v>865</v>
      </c>
    </row>
    <row r="90" s="2" customFormat="1">
      <c r="A90" s="38"/>
      <c r="B90" s="39"/>
      <c r="C90" s="40"/>
      <c r="D90" s="217" t="s">
        <v>121</v>
      </c>
      <c r="E90" s="40"/>
      <c r="F90" s="218" t="s">
        <v>864</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121</v>
      </c>
      <c r="AU90" s="17" t="s">
        <v>77</v>
      </c>
    </row>
    <row r="91" s="2" customFormat="1">
      <c r="A91" s="38"/>
      <c r="B91" s="39"/>
      <c r="C91" s="40"/>
      <c r="D91" s="217" t="s">
        <v>122</v>
      </c>
      <c r="E91" s="40"/>
      <c r="F91" s="222" t="s">
        <v>866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122</v>
      </c>
      <c r="AU91" s="17" t="s">
        <v>77</v>
      </c>
    </row>
    <row r="92" s="2" customFormat="1" ht="22.2" customHeight="1">
      <c r="A92" s="38"/>
      <c r="B92" s="39"/>
      <c r="C92" s="204" t="s">
        <v>150</v>
      </c>
      <c r="D92" s="204" t="s">
        <v>114</v>
      </c>
      <c r="E92" s="205" t="s">
        <v>867</v>
      </c>
      <c r="F92" s="206" t="s">
        <v>868</v>
      </c>
      <c r="G92" s="207" t="s">
        <v>628</v>
      </c>
      <c r="H92" s="208">
        <v>1</v>
      </c>
      <c r="I92" s="209"/>
      <c r="J92" s="210">
        <f>ROUND(I92*H92,2)</f>
        <v>0</v>
      </c>
      <c r="K92" s="206" t="s">
        <v>118</v>
      </c>
      <c r="L92" s="44"/>
      <c r="M92" s="211" t="s">
        <v>19</v>
      </c>
      <c r="N92" s="212" t="s">
        <v>40</v>
      </c>
      <c r="O92" s="84"/>
      <c r="P92" s="213">
        <f>O92*H92</f>
        <v>0</v>
      </c>
      <c r="Q92" s="213">
        <v>0</v>
      </c>
      <c r="R92" s="213">
        <f>Q92*H92</f>
        <v>0</v>
      </c>
      <c r="S92" s="213">
        <v>0</v>
      </c>
      <c r="T92" s="214">
        <f>S92*H92</f>
        <v>0</v>
      </c>
      <c r="U92" s="38"/>
      <c r="V92" s="38"/>
      <c r="W92" s="38"/>
      <c r="X92" s="38"/>
      <c r="Y92" s="38"/>
      <c r="Z92" s="38"/>
      <c r="AA92" s="38"/>
      <c r="AB92" s="38"/>
      <c r="AC92" s="38"/>
      <c r="AD92" s="38"/>
      <c r="AE92" s="38"/>
      <c r="AR92" s="215" t="s">
        <v>119</v>
      </c>
      <c r="AT92" s="215" t="s">
        <v>114</v>
      </c>
      <c r="AU92" s="215" t="s">
        <v>77</v>
      </c>
      <c r="AY92" s="17" t="s">
        <v>111</v>
      </c>
      <c r="BE92" s="216">
        <f>IF(N92="základní",J92,0)</f>
        <v>0</v>
      </c>
      <c r="BF92" s="216">
        <f>IF(N92="snížená",J92,0)</f>
        <v>0</v>
      </c>
      <c r="BG92" s="216">
        <f>IF(N92="zákl. přenesená",J92,0)</f>
        <v>0</v>
      </c>
      <c r="BH92" s="216">
        <f>IF(N92="sníž. přenesená",J92,0)</f>
        <v>0</v>
      </c>
      <c r="BI92" s="216">
        <f>IF(N92="nulová",J92,0)</f>
        <v>0</v>
      </c>
      <c r="BJ92" s="17" t="s">
        <v>77</v>
      </c>
      <c r="BK92" s="216">
        <f>ROUND(I92*H92,2)</f>
        <v>0</v>
      </c>
      <c r="BL92" s="17" t="s">
        <v>119</v>
      </c>
      <c r="BM92" s="215" t="s">
        <v>869</v>
      </c>
    </row>
    <row r="93" s="2" customFormat="1">
      <c r="A93" s="38"/>
      <c r="B93" s="39"/>
      <c r="C93" s="40"/>
      <c r="D93" s="217" t="s">
        <v>121</v>
      </c>
      <c r="E93" s="40"/>
      <c r="F93" s="218" t="s">
        <v>868</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121</v>
      </c>
      <c r="AU93" s="17" t="s">
        <v>77</v>
      </c>
    </row>
    <row r="94" s="2" customFormat="1" ht="13.8" customHeight="1">
      <c r="A94" s="38"/>
      <c r="B94" s="39"/>
      <c r="C94" s="204" t="s">
        <v>112</v>
      </c>
      <c r="D94" s="204" t="s">
        <v>114</v>
      </c>
      <c r="E94" s="205" t="s">
        <v>870</v>
      </c>
      <c r="F94" s="206" t="s">
        <v>871</v>
      </c>
      <c r="G94" s="207" t="s">
        <v>854</v>
      </c>
      <c r="H94" s="208">
        <v>1</v>
      </c>
      <c r="I94" s="209"/>
      <c r="J94" s="210">
        <f>ROUND(I94*H94,2)</f>
        <v>0</v>
      </c>
      <c r="K94" s="206" t="s">
        <v>118</v>
      </c>
      <c r="L94" s="44"/>
      <c r="M94" s="211" t="s">
        <v>19</v>
      </c>
      <c r="N94" s="212" t="s">
        <v>40</v>
      </c>
      <c r="O94" s="84"/>
      <c r="P94" s="213">
        <f>O94*H94</f>
        <v>0</v>
      </c>
      <c r="Q94" s="213">
        <v>0</v>
      </c>
      <c r="R94" s="213">
        <f>Q94*H94</f>
        <v>0</v>
      </c>
      <c r="S94" s="213">
        <v>0</v>
      </c>
      <c r="T94" s="214">
        <f>S94*H94</f>
        <v>0</v>
      </c>
      <c r="U94" s="38"/>
      <c r="V94" s="38"/>
      <c r="W94" s="38"/>
      <c r="X94" s="38"/>
      <c r="Y94" s="38"/>
      <c r="Z94" s="38"/>
      <c r="AA94" s="38"/>
      <c r="AB94" s="38"/>
      <c r="AC94" s="38"/>
      <c r="AD94" s="38"/>
      <c r="AE94" s="38"/>
      <c r="AR94" s="215" t="s">
        <v>119</v>
      </c>
      <c r="AT94" s="215" t="s">
        <v>114</v>
      </c>
      <c r="AU94" s="215" t="s">
        <v>77</v>
      </c>
      <c r="AY94" s="17" t="s">
        <v>111</v>
      </c>
      <c r="BE94" s="216">
        <f>IF(N94="základní",J94,0)</f>
        <v>0</v>
      </c>
      <c r="BF94" s="216">
        <f>IF(N94="snížená",J94,0)</f>
        <v>0</v>
      </c>
      <c r="BG94" s="216">
        <f>IF(N94="zákl. přenesená",J94,0)</f>
        <v>0</v>
      </c>
      <c r="BH94" s="216">
        <f>IF(N94="sníž. přenesená",J94,0)</f>
        <v>0</v>
      </c>
      <c r="BI94" s="216">
        <f>IF(N94="nulová",J94,0)</f>
        <v>0</v>
      </c>
      <c r="BJ94" s="17" t="s">
        <v>77</v>
      </c>
      <c r="BK94" s="216">
        <f>ROUND(I94*H94,2)</f>
        <v>0</v>
      </c>
      <c r="BL94" s="17" t="s">
        <v>119</v>
      </c>
      <c r="BM94" s="215" t="s">
        <v>872</v>
      </c>
    </row>
    <row r="95" s="2" customFormat="1">
      <c r="A95" s="38"/>
      <c r="B95" s="39"/>
      <c r="C95" s="40"/>
      <c r="D95" s="217" t="s">
        <v>121</v>
      </c>
      <c r="E95" s="40"/>
      <c r="F95" s="218" t="s">
        <v>871</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121</v>
      </c>
      <c r="AU95" s="17" t="s">
        <v>77</v>
      </c>
    </row>
    <row r="96" s="2" customFormat="1">
      <c r="A96" s="38"/>
      <c r="B96" s="39"/>
      <c r="C96" s="40"/>
      <c r="D96" s="217" t="s">
        <v>122</v>
      </c>
      <c r="E96" s="40"/>
      <c r="F96" s="222" t="s">
        <v>856</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122</v>
      </c>
      <c r="AU96" s="17" t="s">
        <v>77</v>
      </c>
    </row>
    <row r="97" s="2" customFormat="1" ht="57.6" customHeight="1">
      <c r="A97" s="38"/>
      <c r="B97" s="39"/>
      <c r="C97" s="204" t="s">
        <v>145</v>
      </c>
      <c r="D97" s="204" t="s">
        <v>114</v>
      </c>
      <c r="E97" s="205" t="s">
        <v>873</v>
      </c>
      <c r="F97" s="206" t="s">
        <v>874</v>
      </c>
      <c r="G97" s="207" t="s">
        <v>854</v>
      </c>
      <c r="H97" s="208">
        <v>1</v>
      </c>
      <c r="I97" s="209"/>
      <c r="J97" s="210">
        <f>ROUND(I97*H97,2)</f>
        <v>0</v>
      </c>
      <c r="K97" s="206" t="s">
        <v>118</v>
      </c>
      <c r="L97" s="44"/>
      <c r="M97" s="211" t="s">
        <v>19</v>
      </c>
      <c r="N97" s="212" t="s">
        <v>40</v>
      </c>
      <c r="O97" s="84"/>
      <c r="P97" s="213">
        <f>O97*H97</f>
        <v>0</v>
      </c>
      <c r="Q97" s="213">
        <v>0</v>
      </c>
      <c r="R97" s="213">
        <f>Q97*H97</f>
        <v>0</v>
      </c>
      <c r="S97" s="213">
        <v>0</v>
      </c>
      <c r="T97" s="214">
        <f>S97*H97</f>
        <v>0</v>
      </c>
      <c r="U97" s="38"/>
      <c r="V97" s="38"/>
      <c r="W97" s="38"/>
      <c r="X97" s="38"/>
      <c r="Y97" s="38"/>
      <c r="Z97" s="38"/>
      <c r="AA97" s="38"/>
      <c r="AB97" s="38"/>
      <c r="AC97" s="38"/>
      <c r="AD97" s="38"/>
      <c r="AE97" s="38"/>
      <c r="AR97" s="215" t="s">
        <v>119</v>
      </c>
      <c r="AT97" s="215" t="s">
        <v>114</v>
      </c>
      <c r="AU97" s="215" t="s">
        <v>77</v>
      </c>
      <c r="AY97" s="17" t="s">
        <v>111</v>
      </c>
      <c r="BE97" s="216">
        <f>IF(N97="základní",J97,0)</f>
        <v>0</v>
      </c>
      <c r="BF97" s="216">
        <f>IF(N97="snížená",J97,0)</f>
        <v>0</v>
      </c>
      <c r="BG97" s="216">
        <f>IF(N97="zákl. přenesená",J97,0)</f>
        <v>0</v>
      </c>
      <c r="BH97" s="216">
        <f>IF(N97="sníž. přenesená",J97,0)</f>
        <v>0</v>
      </c>
      <c r="BI97" s="216">
        <f>IF(N97="nulová",J97,0)</f>
        <v>0</v>
      </c>
      <c r="BJ97" s="17" t="s">
        <v>77</v>
      </c>
      <c r="BK97" s="216">
        <f>ROUND(I97*H97,2)</f>
        <v>0</v>
      </c>
      <c r="BL97" s="17" t="s">
        <v>119</v>
      </c>
      <c r="BM97" s="215" t="s">
        <v>875</v>
      </c>
    </row>
    <row r="98" s="2" customFormat="1">
      <c r="A98" s="38"/>
      <c r="B98" s="39"/>
      <c r="C98" s="40"/>
      <c r="D98" s="217" t="s">
        <v>121</v>
      </c>
      <c r="E98" s="40"/>
      <c r="F98" s="218" t="s">
        <v>874</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121</v>
      </c>
      <c r="AU98" s="17" t="s">
        <v>77</v>
      </c>
    </row>
    <row r="99" s="2" customFormat="1">
      <c r="A99" s="38"/>
      <c r="B99" s="39"/>
      <c r="C99" s="40"/>
      <c r="D99" s="217" t="s">
        <v>122</v>
      </c>
      <c r="E99" s="40"/>
      <c r="F99" s="222" t="s">
        <v>856</v>
      </c>
      <c r="G99" s="40"/>
      <c r="H99" s="40"/>
      <c r="I99" s="219"/>
      <c r="J99" s="40"/>
      <c r="K99" s="40"/>
      <c r="L99" s="44"/>
      <c r="M99" s="259"/>
      <c r="N99" s="260"/>
      <c r="O99" s="261"/>
      <c r="P99" s="261"/>
      <c r="Q99" s="261"/>
      <c r="R99" s="261"/>
      <c r="S99" s="261"/>
      <c r="T99" s="262"/>
      <c r="U99" s="38"/>
      <c r="V99" s="38"/>
      <c r="W99" s="38"/>
      <c r="X99" s="38"/>
      <c r="Y99" s="38"/>
      <c r="Z99" s="38"/>
      <c r="AA99" s="38"/>
      <c r="AB99" s="38"/>
      <c r="AC99" s="38"/>
      <c r="AD99" s="38"/>
      <c r="AE99" s="38"/>
      <c r="AT99" s="17" t="s">
        <v>122</v>
      </c>
      <c r="AU99" s="17" t="s">
        <v>77</v>
      </c>
    </row>
    <row r="100" s="2" customFormat="1" ht="6.96" customHeight="1">
      <c r="A100" s="38"/>
      <c r="B100" s="59"/>
      <c r="C100" s="60"/>
      <c r="D100" s="60"/>
      <c r="E100" s="60"/>
      <c r="F100" s="60"/>
      <c r="G100" s="60"/>
      <c r="H100" s="60"/>
      <c r="I100" s="60"/>
      <c r="J100" s="60"/>
      <c r="K100" s="60"/>
      <c r="L100" s="44"/>
      <c r="M100" s="38"/>
      <c r="O100" s="38"/>
      <c r="P100" s="38"/>
      <c r="Q100" s="38"/>
      <c r="R100" s="38"/>
      <c r="S100" s="38"/>
      <c r="T100" s="38"/>
      <c r="U100" s="38"/>
      <c r="V100" s="38"/>
      <c r="W100" s="38"/>
      <c r="X100" s="38"/>
      <c r="Y100" s="38"/>
      <c r="Z100" s="38"/>
      <c r="AA100" s="38"/>
      <c r="AB100" s="38"/>
      <c r="AC100" s="38"/>
      <c r="AD100" s="38"/>
      <c r="AE100" s="38"/>
    </row>
  </sheetData>
  <sheetProtection sheet="1" autoFilter="0" formatColumns="0" formatRows="0" objects="1" scenarios="1" spinCount="100000" saltValue="L5Wurd40wmoDG1tch1rXklHh0w+8s7JSKo2NEug1ytrZudc4wFT99WH5FOZ6UMYOjDZXGZzy+ei/aUVfkwYLUw==" hashValue="ebX5qPTyGWSRh84QmYuA/OEGwL12wiRUtqwMRSDHo/X0bvilX7bu/6CGlL1shtF4J5Wl+YCHAUfQeCDqje3mmQ==" algorithmName="SHA-512" password="CC35"/>
  <autoFilter ref="C79:K9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sheetFormatPr defaultRowHeight="13.5"/>
  <cols>
    <col min="1" max="1" width="8.28125" style="263" customWidth="1"/>
    <col min="2" max="2" width="1.710938" style="263" customWidth="1"/>
    <col min="3" max="4" width="5.003906" style="263" customWidth="1"/>
    <col min="5" max="5" width="11.71094" style="263" customWidth="1"/>
    <col min="6" max="6" width="9.140625" style="263" customWidth="1"/>
    <col min="7" max="7" width="5.003906" style="263" customWidth="1"/>
    <col min="8" max="8" width="77.85156" style="263" customWidth="1"/>
    <col min="9" max="10" width="20.00391" style="263" customWidth="1"/>
    <col min="11" max="11" width="1.710938" style="263" customWidth="1"/>
  </cols>
  <sheetData>
    <row r="1" s="1" customFormat="1" ht="37.5" customHeight="1"/>
    <row r="2" s="1" customFormat="1" ht="7.5" customHeight="1">
      <c r="B2" s="264"/>
      <c r="C2" s="265"/>
      <c r="D2" s="265"/>
      <c r="E2" s="265"/>
      <c r="F2" s="265"/>
      <c r="G2" s="265"/>
      <c r="H2" s="265"/>
      <c r="I2" s="265"/>
      <c r="J2" s="265"/>
      <c r="K2" s="266"/>
    </row>
    <row r="3" s="15" customFormat="1" ht="45" customHeight="1">
      <c r="B3" s="267"/>
      <c r="C3" s="268" t="s">
        <v>876</v>
      </c>
      <c r="D3" s="268"/>
      <c r="E3" s="268"/>
      <c r="F3" s="268"/>
      <c r="G3" s="268"/>
      <c r="H3" s="268"/>
      <c r="I3" s="268"/>
      <c r="J3" s="268"/>
      <c r="K3" s="269"/>
    </row>
    <row r="4" s="1" customFormat="1" ht="25.5" customHeight="1">
      <c r="B4" s="270"/>
      <c r="C4" s="271" t="s">
        <v>877</v>
      </c>
      <c r="D4" s="271"/>
      <c r="E4" s="271"/>
      <c r="F4" s="271"/>
      <c r="G4" s="271"/>
      <c r="H4" s="271"/>
      <c r="I4" s="271"/>
      <c r="J4" s="271"/>
      <c r="K4" s="272"/>
    </row>
    <row r="5" s="1" customFormat="1" ht="5.25" customHeight="1">
      <c r="B5" s="270"/>
      <c r="C5" s="273"/>
      <c r="D5" s="273"/>
      <c r="E5" s="273"/>
      <c r="F5" s="273"/>
      <c r="G5" s="273"/>
      <c r="H5" s="273"/>
      <c r="I5" s="273"/>
      <c r="J5" s="273"/>
      <c r="K5" s="272"/>
    </row>
    <row r="6" s="1" customFormat="1" ht="15" customHeight="1">
      <c r="B6" s="270"/>
      <c r="C6" s="274" t="s">
        <v>878</v>
      </c>
      <c r="D6" s="274"/>
      <c r="E6" s="274"/>
      <c r="F6" s="274"/>
      <c r="G6" s="274"/>
      <c r="H6" s="274"/>
      <c r="I6" s="274"/>
      <c r="J6" s="274"/>
      <c r="K6" s="272"/>
    </row>
    <row r="7" s="1" customFormat="1" ht="15" customHeight="1">
      <c r="B7" s="275"/>
      <c r="C7" s="274" t="s">
        <v>879</v>
      </c>
      <c r="D7" s="274"/>
      <c r="E7" s="274"/>
      <c r="F7" s="274"/>
      <c r="G7" s="274"/>
      <c r="H7" s="274"/>
      <c r="I7" s="274"/>
      <c r="J7" s="274"/>
      <c r="K7" s="272"/>
    </row>
    <row r="8" s="1" customFormat="1" ht="12.75" customHeight="1">
      <c r="B8" s="275"/>
      <c r="C8" s="274"/>
      <c r="D8" s="274"/>
      <c r="E8" s="274"/>
      <c r="F8" s="274"/>
      <c r="G8" s="274"/>
      <c r="H8" s="274"/>
      <c r="I8" s="274"/>
      <c r="J8" s="274"/>
      <c r="K8" s="272"/>
    </row>
    <row r="9" s="1" customFormat="1" ht="15" customHeight="1">
      <c r="B9" s="275"/>
      <c r="C9" s="274" t="s">
        <v>880</v>
      </c>
      <c r="D9" s="274"/>
      <c r="E9" s="274"/>
      <c r="F9" s="274"/>
      <c r="G9" s="274"/>
      <c r="H9" s="274"/>
      <c r="I9" s="274"/>
      <c r="J9" s="274"/>
      <c r="K9" s="272"/>
    </row>
    <row r="10" s="1" customFormat="1" ht="15" customHeight="1">
      <c r="B10" s="275"/>
      <c r="C10" s="274"/>
      <c r="D10" s="274" t="s">
        <v>881</v>
      </c>
      <c r="E10" s="274"/>
      <c r="F10" s="274"/>
      <c r="G10" s="274"/>
      <c r="H10" s="274"/>
      <c r="I10" s="274"/>
      <c r="J10" s="274"/>
      <c r="K10" s="272"/>
    </row>
    <row r="11" s="1" customFormat="1" ht="15" customHeight="1">
      <c r="B11" s="275"/>
      <c r="C11" s="276"/>
      <c r="D11" s="274" t="s">
        <v>882</v>
      </c>
      <c r="E11" s="274"/>
      <c r="F11" s="274"/>
      <c r="G11" s="274"/>
      <c r="H11" s="274"/>
      <c r="I11" s="274"/>
      <c r="J11" s="274"/>
      <c r="K11" s="272"/>
    </row>
    <row r="12" s="1" customFormat="1" ht="15" customHeight="1">
      <c r="B12" s="275"/>
      <c r="C12" s="276"/>
      <c r="D12" s="274"/>
      <c r="E12" s="274"/>
      <c r="F12" s="274"/>
      <c r="G12" s="274"/>
      <c r="H12" s="274"/>
      <c r="I12" s="274"/>
      <c r="J12" s="274"/>
      <c r="K12" s="272"/>
    </row>
    <row r="13" s="1" customFormat="1" ht="15" customHeight="1">
      <c r="B13" s="275"/>
      <c r="C13" s="276"/>
      <c r="D13" s="277" t="s">
        <v>883</v>
      </c>
      <c r="E13" s="274"/>
      <c r="F13" s="274"/>
      <c r="G13" s="274"/>
      <c r="H13" s="274"/>
      <c r="I13" s="274"/>
      <c r="J13" s="274"/>
      <c r="K13" s="272"/>
    </row>
    <row r="14" s="1" customFormat="1" ht="12.75" customHeight="1">
      <c r="B14" s="275"/>
      <c r="C14" s="276"/>
      <c r="D14" s="276"/>
      <c r="E14" s="276"/>
      <c r="F14" s="276"/>
      <c r="G14" s="276"/>
      <c r="H14" s="276"/>
      <c r="I14" s="276"/>
      <c r="J14" s="276"/>
      <c r="K14" s="272"/>
    </row>
    <row r="15" s="1" customFormat="1" ht="15" customHeight="1">
      <c r="B15" s="275"/>
      <c r="C15" s="276"/>
      <c r="D15" s="274" t="s">
        <v>884</v>
      </c>
      <c r="E15" s="274"/>
      <c r="F15" s="274"/>
      <c r="G15" s="274"/>
      <c r="H15" s="274"/>
      <c r="I15" s="274"/>
      <c r="J15" s="274"/>
      <c r="K15" s="272"/>
    </row>
    <row r="16" s="1" customFormat="1" ht="15" customHeight="1">
      <c r="B16" s="275"/>
      <c r="C16" s="276"/>
      <c r="D16" s="274" t="s">
        <v>885</v>
      </c>
      <c r="E16" s="274"/>
      <c r="F16" s="274"/>
      <c r="G16" s="274"/>
      <c r="H16" s="274"/>
      <c r="I16" s="274"/>
      <c r="J16" s="274"/>
      <c r="K16" s="272"/>
    </row>
    <row r="17" s="1" customFormat="1" ht="15" customHeight="1">
      <c r="B17" s="275"/>
      <c r="C17" s="276"/>
      <c r="D17" s="274" t="s">
        <v>886</v>
      </c>
      <c r="E17" s="274"/>
      <c r="F17" s="274"/>
      <c r="G17" s="274"/>
      <c r="H17" s="274"/>
      <c r="I17" s="274"/>
      <c r="J17" s="274"/>
      <c r="K17" s="272"/>
    </row>
    <row r="18" s="1" customFormat="1" ht="15" customHeight="1">
      <c r="B18" s="275"/>
      <c r="C18" s="276"/>
      <c r="D18" s="276"/>
      <c r="E18" s="278" t="s">
        <v>76</v>
      </c>
      <c r="F18" s="274" t="s">
        <v>887</v>
      </c>
      <c r="G18" s="274"/>
      <c r="H18" s="274"/>
      <c r="I18" s="274"/>
      <c r="J18" s="274"/>
      <c r="K18" s="272"/>
    </row>
    <row r="19" s="1" customFormat="1" ht="15" customHeight="1">
      <c r="B19" s="275"/>
      <c r="C19" s="276"/>
      <c r="D19" s="276"/>
      <c r="E19" s="278" t="s">
        <v>888</v>
      </c>
      <c r="F19" s="274" t="s">
        <v>889</v>
      </c>
      <c r="G19" s="274"/>
      <c r="H19" s="274"/>
      <c r="I19" s="274"/>
      <c r="J19" s="274"/>
      <c r="K19" s="272"/>
    </row>
    <row r="20" s="1" customFormat="1" ht="15" customHeight="1">
      <c r="B20" s="275"/>
      <c r="C20" s="276"/>
      <c r="D20" s="276"/>
      <c r="E20" s="278" t="s">
        <v>890</v>
      </c>
      <c r="F20" s="274" t="s">
        <v>891</v>
      </c>
      <c r="G20" s="274"/>
      <c r="H20" s="274"/>
      <c r="I20" s="274"/>
      <c r="J20" s="274"/>
      <c r="K20" s="272"/>
    </row>
    <row r="21" s="1" customFormat="1" ht="15" customHeight="1">
      <c r="B21" s="275"/>
      <c r="C21" s="276"/>
      <c r="D21" s="276"/>
      <c r="E21" s="278" t="s">
        <v>83</v>
      </c>
      <c r="F21" s="274" t="s">
        <v>84</v>
      </c>
      <c r="G21" s="274"/>
      <c r="H21" s="274"/>
      <c r="I21" s="274"/>
      <c r="J21" s="274"/>
      <c r="K21" s="272"/>
    </row>
    <row r="22" s="1" customFormat="1" ht="15" customHeight="1">
      <c r="B22" s="275"/>
      <c r="C22" s="276"/>
      <c r="D22" s="276"/>
      <c r="E22" s="278" t="s">
        <v>630</v>
      </c>
      <c r="F22" s="274" t="s">
        <v>631</v>
      </c>
      <c r="G22" s="274"/>
      <c r="H22" s="274"/>
      <c r="I22" s="274"/>
      <c r="J22" s="274"/>
      <c r="K22" s="272"/>
    </row>
    <row r="23" s="1" customFormat="1" ht="15" customHeight="1">
      <c r="B23" s="275"/>
      <c r="C23" s="276"/>
      <c r="D23" s="276"/>
      <c r="E23" s="278" t="s">
        <v>892</v>
      </c>
      <c r="F23" s="274" t="s">
        <v>893</v>
      </c>
      <c r="G23" s="274"/>
      <c r="H23" s="274"/>
      <c r="I23" s="274"/>
      <c r="J23" s="274"/>
      <c r="K23" s="272"/>
    </row>
    <row r="24" s="1" customFormat="1" ht="12.75" customHeight="1">
      <c r="B24" s="275"/>
      <c r="C24" s="276"/>
      <c r="D24" s="276"/>
      <c r="E24" s="276"/>
      <c r="F24" s="276"/>
      <c r="G24" s="276"/>
      <c r="H24" s="276"/>
      <c r="I24" s="276"/>
      <c r="J24" s="276"/>
      <c r="K24" s="272"/>
    </row>
    <row r="25" s="1" customFormat="1" ht="15" customHeight="1">
      <c r="B25" s="275"/>
      <c r="C25" s="274" t="s">
        <v>894</v>
      </c>
      <c r="D25" s="274"/>
      <c r="E25" s="274"/>
      <c r="F25" s="274"/>
      <c r="G25" s="274"/>
      <c r="H25" s="274"/>
      <c r="I25" s="274"/>
      <c r="J25" s="274"/>
      <c r="K25" s="272"/>
    </row>
    <row r="26" s="1" customFormat="1" ht="15" customHeight="1">
      <c r="B26" s="275"/>
      <c r="C26" s="274" t="s">
        <v>895</v>
      </c>
      <c r="D26" s="274"/>
      <c r="E26" s="274"/>
      <c r="F26" s="274"/>
      <c r="G26" s="274"/>
      <c r="H26" s="274"/>
      <c r="I26" s="274"/>
      <c r="J26" s="274"/>
      <c r="K26" s="272"/>
    </row>
    <row r="27" s="1" customFormat="1" ht="15" customHeight="1">
      <c r="B27" s="275"/>
      <c r="C27" s="274"/>
      <c r="D27" s="274" t="s">
        <v>896</v>
      </c>
      <c r="E27" s="274"/>
      <c r="F27" s="274"/>
      <c r="G27" s="274"/>
      <c r="H27" s="274"/>
      <c r="I27" s="274"/>
      <c r="J27" s="274"/>
      <c r="K27" s="272"/>
    </row>
    <row r="28" s="1" customFormat="1" ht="15" customHeight="1">
      <c r="B28" s="275"/>
      <c r="C28" s="276"/>
      <c r="D28" s="274" t="s">
        <v>897</v>
      </c>
      <c r="E28" s="274"/>
      <c r="F28" s="274"/>
      <c r="G28" s="274"/>
      <c r="H28" s="274"/>
      <c r="I28" s="274"/>
      <c r="J28" s="274"/>
      <c r="K28" s="272"/>
    </row>
    <row r="29" s="1" customFormat="1" ht="12.75" customHeight="1">
      <c r="B29" s="275"/>
      <c r="C29" s="276"/>
      <c r="D29" s="276"/>
      <c r="E29" s="276"/>
      <c r="F29" s="276"/>
      <c r="G29" s="276"/>
      <c r="H29" s="276"/>
      <c r="I29" s="276"/>
      <c r="J29" s="276"/>
      <c r="K29" s="272"/>
    </row>
    <row r="30" s="1" customFormat="1" ht="15" customHeight="1">
      <c r="B30" s="275"/>
      <c r="C30" s="276"/>
      <c r="D30" s="274" t="s">
        <v>898</v>
      </c>
      <c r="E30" s="274"/>
      <c r="F30" s="274"/>
      <c r="G30" s="274"/>
      <c r="H30" s="274"/>
      <c r="I30" s="274"/>
      <c r="J30" s="274"/>
      <c r="K30" s="272"/>
    </row>
    <row r="31" s="1" customFormat="1" ht="15" customHeight="1">
      <c r="B31" s="275"/>
      <c r="C31" s="276"/>
      <c r="D31" s="274" t="s">
        <v>899</v>
      </c>
      <c r="E31" s="274"/>
      <c r="F31" s="274"/>
      <c r="G31" s="274"/>
      <c r="H31" s="274"/>
      <c r="I31" s="274"/>
      <c r="J31" s="274"/>
      <c r="K31" s="272"/>
    </row>
    <row r="32" s="1" customFormat="1" ht="12.75" customHeight="1">
      <c r="B32" s="275"/>
      <c r="C32" s="276"/>
      <c r="D32" s="276"/>
      <c r="E32" s="276"/>
      <c r="F32" s="276"/>
      <c r="G32" s="276"/>
      <c r="H32" s="276"/>
      <c r="I32" s="276"/>
      <c r="J32" s="276"/>
      <c r="K32" s="272"/>
    </row>
    <row r="33" s="1" customFormat="1" ht="15" customHeight="1">
      <c r="B33" s="275"/>
      <c r="C33" s="276"/>
      <c r="D33" s="274" t="s">
        <v>900</v>
      </c>
      <c r="E33" s="274"/>
      <c r="F33" s="274"/>
      <c r="G33" s="274"/>
      <c r="H33" s="274"/>
      <c r="I33" s="274"/>
      <c r="J33" s="274"/>
      <c r="K33" s="272"/>
    </row>
    <row r="34" s="1" customFormat="1" ht="15" customHeight="1">
      <c r="B34" s="275"/>
      <c r="C34" s="276"/>
      <c r="D34" s="274" t="s">
        <v>901</v>
      </c>
      <c r="E34" s="274"/>
      <c r="F34" s="274"/>
      <c r="G34" s="274"/>
      <c r="H34" s="274"/>
      <c r="I34" s="274"/>
      <c r="J34" s="274"/>
      <c r="K34" s="272"/>
    </row>
    <row r="35" s="1" customFormat="1" ht="15" customHeight="1">
      <c r="B35" s="275"/>
      <c r="C35" s="276"/>
      <c r="D35" s="274" t="s">
        <v>902</v>
      </c>
      <c r="E35" s="274"/>
      <c r="F35" s="274"/>
      <c r="G35" s="274"/>
      <c r="H35" s="274"/>
      <c r="I35" s="274"/>
      <c r="J35" s="274"/>
      <c r="K35" s="272"/>
    </row>
    <row r="36" s="1" customFormat="1" ht="15" customHeight="1">
      <c r="B36" s="275"/>
      <c r="C36" s="276"/>
      <c r="D36" s="274"/>
      <c r="E36" s="277" t="s">
        <v>97</v>
      </c>
      <c r="F36" s="274"/>
      <c r="G36" s="274" t="s">
        <v>903</v>
      </c>
      <c r="H36" s="274"/>
      <c r="I36" s="274"/>
      <c r="J36" s="274"/>
      <c r="K36" s="272"/>
    </row>
    <row r="37" s="1" customFormat="1" ht="30.75" customHeight="1">
      <c r="B37" s="275"/>
      <c r="C37" s="276"/>
      <c r="D37" s="274"/>
      <c r="E37" s="277" t="s">
        <v>904</v>
      </c>
      <c r="F37" s="274"/>
      <c r="G37" s="274" t="s">
        <v>905</v>
      </c>
      <c r="H37" s="274"/>
      <c r="I37" s="274"/>
      <c r="J37" s="274"/>
      <c r="K37" s="272"/>
    </row>
    <row r="38" s="1" customFormat="1" ht="15" customHeight="1">
      <c r="B38" s="275"/>
      <c r="C38" s="276"/>
      <c r="D38" s="274"/>
      <c r="E38" s="277" t="s">
        <v>50</v>
      </c>
      <c r="F38" s="274"/>
      <c r="G38" s="274" t="s">
        <v>906</v>
      </c>
      <c r="H38" s="274"/>
      <c r="I38" s="274"/>
      <c r="J38" s="274"/>
      <c r="K38" s="272"/>
    </row>
    <row r="39" s="1" customFormat="1" ht="15" customHeight="1">
      <c r="B39" s="275"/>
      <c r="C39" s="276"/>
      <c r="D39" s="274"/>
      <c r="E39" s="277" t="s">
        <v>51</v>
      </c>
      <c r="F39" s="274"/>
      <c r="G39" s="274" t="s">
        <v>907</v>
      </c>
      <c r="H39" s="274"/>
      <c r="I39" s="274"/>
      <c r="J39" s="274"/>
      <c r="K39" s="272"/>
    </row>
    <row r="40" s="1" customFormat="1" ht="15" customHeight="1">
      <c r="B40" s="275"/>
      <c r="C40" s="276"/>
      <c r="D40" s="274"/>
      <c r="E40" s="277" t="s">
        <v>98</v>
      </c>
      <c r="F40" s="274"/>
      <c r="G40" s="274" t="s">
        <v>908</v>
      </c>
      <c r="H40" s="274"/>
      <c r="I40" s="274"/>
      <c r="J40" s="274"/>
      <c r="K40" s="272"/>
    </row>
    <row r="41" s="1" customFormat="1" ht="15" customHeight="1">
      <c r="B41" s="275"/>
      <c r="C41" s="276"/>
      <c r="D41" s="274"/>
      <c r="E41" s="277" t="s">
        <v>99</v>
      </c>
      <c r="F41" s="274"/>
      <c r="G41" s="274" t="s">
        <v>909</v>
      </c>
      <c r="H41" s="274"/>
      <c r="I41" s="274"/>
      <c r="J41" s="274"/>
      <c r="K41" s="272"/>
    </row>
    <row r="42" s="1" customFormat="1" ht="15" customHeight="1">
      <c r="B42" s="275"/>
      <c r="C42" s="276"/>
      <c r="D42" s="274"/>
      <c r="E42" s="277" t="s">
        <v>910</v>
      </c>
      <c r="F42" s="274"/>
      <c r="G42" s="274" t="s">
        <v>911</v>
      </c>
      <c r="H42" s="274"/>
      <c r="I42" s="274"/>
      <c r="J42" s="274"/>
      <c r="K42" s="272"/>
    </row>
    <row r="43" s="1" customFormat="1" ht="15" customHeight="1">
      <c r="B43" s="275"/>
      <c r="C43" s="276"/>
      <c r="D43" s="274"/>
      <c r="E43" s="277"/>
      <c r="F43" s="274"/>
      <c r="G43" s="274" t="s">
        <v>912</v>
      </c>
      <c r="H43" s="274"/>
      <c r="I43" s="274"/>
      <c r="J43" s="274"/>
      <c r="K43" s="272"/>
    </row>
    <row r="44" s="1" customFormat="1" ht="15" customHeight="1">
      <c r="B44" s="275"/>
      <c r="C44" s="276"/>
      <c r="D44" s="274"/>
      <c r="E44" s="277" t="s">
        <v>913</v>
      </c>
      <c r="F44" s="274"/>
      <c r="G44" s="274" t="s">
        <v>914</v>
      </c>
      <c r="H44" s="274"/>
      <c r="I44" s="274"/>
      <c r="J44" s="274"/>
      <c r="K44" s="272"/>
    </row>
    <row r="45" s="1" customFormat="1" ht="15" customHeight="1">
      <c r="B45" s="275"/>
      <c r="C45" s="276"/>
      <c r="D45" s="274"/>
      <c r="E45" s="277" t="s">
        <v>101</v>
      </c>
      <c r="F45" s="274"/>
      <c r="G45" s="274" t="s">
        <v>915</v>
      </c>
      <c r="H45" s="274"/>
      <c r="I45" s="274"/>
      <c r="J45" s="274"/>
      <c r="K45" s="272"/>
    </row>
    <row r="46" s="1" customFormat="1" ht="12.75" customHeight="1">
      <c r="B46" s="275"/>
      <c r="C46" s="276"/>
      <c r="D46" s="274"/>
      <c r="E46" s="274"/>
      <c r="F46" s="274"/>
      <c r="G46" s="274"/>
      <c r="H46" s="274"/>
      <c r="I46" s="274"/>
      <c r="J46" s="274"/>
      <c r="K46" s="272"/>
    </row>
    <row r="47" s="1" customFormat="1" ht="15" customHeight="1">
      <c r="B47" s="275"/>
      <c r="C47" s="276"/>
      <c r="D47" s="274" t="s">
        <v>916</v>
      </c>
      <c r="E47" s="274"/>
      <c r="F47" s="274"/>
      <c r="G47" s="274"/>
      <c r="H47" s="274"/>
      <c r="I47" s="274"/>
      <c r="J47" s="274"/>
      <c r="K47" s="272"/>
    </row>
    <row r="48" s="1" customFormat="1" ht="15" customHeight="1">
      <c r="B48" s="275"/>
      <c r="C48" s="276"/>
      <c r="D48" s="276"/>
      <c r="E48" s="274" t="s">
        <v>917</v>
      </c>
      <c r="F48" s="274"/>
      <c r="G48" s="274"/>
      <c r="H48" s="274"/>
      <c r="I48" s="274"/>
      <c r="J48" s="274"/>
      <c r="K48" s="272"/>
    </row>
    <row r="49" s="1" customFormat="1" ht="15" customHeight="1">
      <c r="B49" s="275"/>
      <c r="C49" s="276"/>
      <c r="D49" s="276"/>
      <c r="E49" s="274" t="s">
        <v>918</v>
      </c>
      <c r="F49" s="274"/>
      <c r="G49" s="274"/>
      <c r="H49" s="274"/>
      <c r="I49" s="274"/>
      <c r="J49" s="274"/>
      <c r="K49" s="272"/>
    </row>
    <row r="50" s="1" customFormat="1" ht="15" customHeight="1">
      <c r="B50" s="275"/>
      <c r="C50" s="276"/>
      <c r="D50" s="276"/>
      <c r="E50" s="274" t="s">
        <v>919</v>
      </c>
      <c r="F50" s="274"/>
      <c r="G50" s="274"/>
      <c r="H50" s="274"/>
      <c r="I50" s="274"/>
      <c r="J50" s="274"/>
      <c r="K50" s="272"/>
    </row>
    <row r="51" s="1" customFormat="1" ht="15" customHeight="1">
      <c r="B51" s="275"/>
      <c r="C51" s="276"/>
      <c r="D51" s="274" t="s">
        <v>920</v>
      </c>
      <c r="E51" s="274"/>
      <c r="F51" s="274"/>
      <c r="G51" s="274"/>
      <c r="H51" s="274"/>
      <c r="I51" s="274"/>
      <c r="J51" s="274"/>
      <c r="K51" s="272"/>
    </row>
    <row r="52" s="1" customFormat="1" ht="25.5" customHeight="1">
      <c r="B52" s="270"/>
      <c r="C52" s="271" t="s">
        <v>921</v>
      </c>
      <c r="D52" s="271"/>
      <c r="E52" s="271"/>
      <c r="F52" s="271"/>
      <c r="G52" s="271"/>
      <c r="H52" s="271"/>
      <c r="I52" s="271"/>
      <c r="J52" s="271"/>
      <c r="K52" s="272"/>
    </row>
    <row r="53" s="1" customFormat="1" ht="5.25" customHeight="1">
      <c r="B53" s="270"/>
      <c r="C53" s="273"/>
      <c r="D53" s="273"/>
      <c r="E53" s="273"/>
      <c r="F53" s="273"/>
      <c r="G53" s="273"/>
      <c r="H53" s="273"/>
      <c r="I53" s="273"/>
      <c r="J53" s="273"/>
      <c r="K53" s="272"/>
    </row>
    <row r="54" s="1" customFormat="1" ht="15" customHeight="1">
      <c r="B54" s="270"/>
      <c r="C54" s="274" t="s">
        <v>922</v>
      </c>
      <c r="D54" s="274"/>
      <c r="E54" s="274"/>
      <c r="F54" s="274"/>
      <c r="G54" s="274"/>
      <c r="H54" s="274"/>
      <c r="I54" s="274"/>
      <c r="J54" s="274"/>
      <c r="K54" s="272"/>
    </row>
    <row r="55" s="1" customFormat="1" ht="15" customHeight="1">
      <c r="B55" s="270"/>
      <c r="C55" s="274" t="s">
        <v>923</v>
      </c>
      <c r="D55" s="274"/>
      <c r="E55" s="274"/>
      <c r="F55" s="274"/>
      <c r="G55" s="274"/>
      <c r="H55" s="274"/>
      <c r="I55" s="274"/>
      <c r="J55" s="274"/>
      <c r="K55" s="272"/>
    </row>
    <row r="56" s="1" customFormat="1" ht="12.75" customHeight="1">
      <c r="B56" s="270"/>
      <c r="C56" s="274"/>
      <c r="D56" s="274"/>
      <c r="E56" s="274"/>
      <c r="F56" s="274"/>
      <c r="G56" s="274"/>
      <c r="H56" s="274"/>
      <c r="I56" s="274"/>
      <c r="J56" s="274"/>
      <c r="K56" s="272"/>
    </row>
    <row r="57" s="1" customFormat="1" ht="15" customHeight="1">
      <c r="B57" s="270"/>
      <c r="C57" s="274" t="s">
        <v>924</v>
      </c>
      <c r="D57" s="274"/>
      <c r="E57" s="274"/>
      <c r="F57" s="274"/>
      <c r="G57" s="274"/>
      <c r="H57" s="274"/>
      <c r="I57" s="274"/>
      <c r="J57" s="274"/>
      <c r="K57" s="272"/>
    </row>
    <row r="58" s="1" customFormat="1" ht="15" customHeight="1">
      <c r="B58" s="270"/>
      <c r="C58" s="276"/>
      <c r="D58" s="274" t="s">
        <v>925</v>
      </c>
      <c r="E58" s="274"/>
      <c r="F58" s="274"/>
      <c r="G58" s="274"/>
      <c r="H58" s="274"/>
      <c r="I58" s="274"/>
      <c r="J58" s="274"/>
      <c r="K58" s="272"/>
    </row>
    <row r="59" s="1" customFormat="1" ht="15" customHeight="1">
      <c r="B59" s="270"/>
      <c r="C59" s="276"/>
      <c r="D59" s="274" t="s">
        <v>926</v>
      </c>
      <c r="E59" s="274"/>
      <c r="F59" s="274"/>
      <c r="G59" s="274"/>
      <c r="H59" s="274"/>
      <c r="I59" s="274"/>
      <c r="J59" s="274"/>
      <c r="K59" s="272"/>
    </row>
    <row r="60" s="1" customFormat="1" ht="15" customHeight="1">
      <c r="B60" s="270"/>
      <c r="C60" s="276"/>
      <c r="D60" s="274" t="s">
        <v>927</v>
      </c>
      <c r="E60" s="274"/>
      <c r="F60" s="274"/>
      <c r="G60" s="274"/>
      <c r="H60" s="274"/>
      <c r="I60" s="274"/>
      <c r="J60" s="274"/>
      <c r="K60" s="272"/>
    </row>
    <row r="61" s="1" customFormat="1" ht="15" customHeight="1">
      <c r="B61" s="270"/>
      <c r="C61" s="276"/>
      <c r="D61" s="274" t="s">
        <v>928</v>
      </c>
      <c r="E61" s="274"/>
      <c r="F61" s="274"/>
      <c r="G61" s="274"/>
      <c r="H61" s="274"/>
      <c r="I61" s="274"/>
      <c r="J61" s="274"/>
      <c r="K61" s="272"/>
    </row>
    <row r="62" s="1" customFormat="1" ht="15" customHeight="1">
      <c r="B62" s="270"/>
      <c r="C62" s="276"/>
      <c r="D62" s="279" t="s">
        <v>929</v>
      </c>
      <c r="E62" s="279"/>
      <c r="F62" s="279"/>
      <c r="G62" s="279"/>
      <c r="H62" s="279"/>
      <c r="I62" s="279"/>
      <c r="J62" s="279"/>
      <c r="K62" s="272"/>
    </row>
    <row r="63" s="1" customFormat="1" ht="15" customHeight="1">
      <c r="B63" s="270"/>
      <c r="C63" s="276"/>
      <c r="D63" s="274" t="s">
        <v>930</v>
      </c>
      <c r="E63" s="274"/>
      <c r="F63" s="274"/>
      <c r="G63" s="274"/>
      <c r="H63" s="274"/>
      <c r="I63" s="274"/>
      <c r="J63" s="274"/>
      <c r="K63" s="272"/>
    </row>
    <row r="64" s="1" customFormat="1" ht="12.75" customHeight="1">
      <c r="B64" s="270"/>
      <c r="C64" s="276"/>
      <c r="D64" s="276"/>
      <c r="E64" s="280"/>
      <c r="F64" s="276"/>
      <c r="G64" s="276"/>
      <c r="H64" s="276"/>
      <c r="I64" s="276"/>
      <c r="J64" s="276"/>
      <c r="K64" s="272"/>
    </row>
    <row r="65" s="1" customFormat="1" ht="15" customHeight="1">
      <c r="B65" s="270"/>
      <c r="C65" s="276"/>
      <c r="D65" s="274" t="s">
        <v>931</v>
      </c>
      <c r="E65" s="274"/>
      <c r="F65" s="274"/>
      <c r="G65" s="274"/>
      <c r="H65" s="274"/>
      <c r="I65" s="274"/>
      <c r="J65" s="274"/>
      <c r="K65" s="272"/>
    </row>
    <row r="66" s="1" customFormat="1" ht="15" customHeight="1">
      <c r="B66" s="270"/>
      <c r="C66" s="276"/>
      <c r="D66" s="279" t="s">
        <v>932</v>
      </c>
      <c r="E66" s="279"/>
      <c r="F66" s="279"/>
      <c r="G66" s="279"/>
      <c r="H66" s="279"/>
      <c r="I66" s="279"/>
      <c r="J66" s="279"/>
      <c r="K66" s="272"/>
    </row>
    <row r="67" s="1" customFormat="1" ht="15" customHeight="1">
      <c r="B67" s="270"/>
      <c r="C67" s="276"/>
      <c r="D67" s="274" t="s">
        <v>933</v>
      </c>
      <c r="E67" s="274"/>
      <c r="F67" s="274"/>
      <c r="G67" s="274"/>
      <c r="H67" s="274"/>
      <c r="I67" s="274"/>
      <c r="J67" s="274"/>
      <c r="K67" s="272"/>
    </row>
    <row r="68" s="1" customFormat="1" ht="15" customHeight="1">
      <c r="B68" s="270"/>
      <c r="C68" s="276"/>
      <c r="D68" s="274" t="s">
        <v>934</v>
      </c>
      <c r="E68" s="274"/>
      <c r="F68" s="274"/>
      <c r="G68" s="274"/>
      <c r="H68" s="274"/>
      <c r="I68" s="274"/>
      <c r="J68" s="274"/>
      <c r="K68" s="272"/>
    </row>
    <row r="69" s="1" customFormat="1" ht="15" customHeight="1">
      <c r="B69" s="270"/>
      <c r="C69" s="276"/>
      <c r="D69" s="274" t="s">
        <v>935</v>
      </c>
      <c r="E69" s="274"/>
      <c r="F69" s="274"/>
      <c r="G69" s="274"/>
      <c r="H69" s="274"/>
      <c r="I69" s="274"/>
      <c r="J69" s="274"/>
      <c r="K69" s="272"/>
    </row>
    <row r="70" s="1" customFormat="1" ht="15" customHeight="1">
      <c r="B70" s="270"/>
      <c r="C70" s="276"/>
      <c r="D70" s="274" t="s">
        <v>936</v>
      </c>
      <c r="E70" s="274"/>
      <c r="F70" s="274"/>
      <c r="G70" s="274"/>
      <c r="H70" s="274"/>
      <c r="I70" s="274"/>
      <c r="J70" s="274"/>
      <c r="K70" s="272"/>
    </row>
    <row r="71" s="1" customFormat="1" ht="12.75" customHeight="1">
      <c r="B71" s="281"/>
      <c r="C71" s="282"/>
      <c r="D71" s="282"/>
      <c r="E71" s="282"/>
      <c r="F71" s="282"/>
      <c r="G71" s="282"/>
      <c r="H71" s="282"/>
      <c r="I71" s="282"/>
      <c r="J71" s="282"/>
      <c r="K71" s="283"/>
    </row>
    <row r="72" s="1" customFormat="1" ht="18.75" customHeight="1">
      <c r="B72" s="284"/>
      <c r="C72" s="284"/>
      <c r="D72" s="284"/>
      <c r="E72" s="284"/>
      <c r="F72" s="284"/>
      <c r="G72" s="284"/>
      <c r="H72" s="284"/>
      <c r="I72" s="284"/>
      <c r="J72" s="284"/>
      <c r="K72" s="285"/>
    </row>
    <row r="73" s="1" customFormat="1" ht="18.75" customHeight="1">
      <c r="B73" s="285"/>
      <c r="C73" s="285"/>
      <c r="D73" s="285"/>
      <c r="E73" s="285"/>
      <c r="F73" s="285"/>
      <c r="G73" s="285"/>
      <c r="H73" s="285"/>
      <c r="I73" s="285"/>
      <c r="J73" s="285"/>
      <c r="K73" s="285"/>
    </row>
    <row r="74" s="1" customFormat="1" ht="7.5" customHeight="1">
      <c r="B74" s="286"/>
      <c r="C74" s="287"/>
      <c r="D74" s="287"/>
      <c r="E74" s="287"/>
      <c r="F74" s="287"/>
      <c r="G74" s="287"/>
      <c r="H74" s="287"/>
      <c r="I74" s="287"/>
      <c r="J74" s="287"/>
      <c r="K74" s="288"/>
    </row>
    <row r="75" s="1" customFormat="1" ht="45" customHeight="1">
      <c r="B75" s="289"/>
      <c r="C75" s="290" t="s">
        <v>937</v>
      </c>
      <c r="D75" s="290"/>
      <c r="E75" s="290"/>
      <c r="F75" s="290"/>
      <c r="G75" s="290"/>
      <c r="H75" s="290"/>
      <c r="I75" s="290"/>
      <c r="J75" s="290"/>
      <c r="K75" s="291"/>
    </row>
    <row r="76" s="1" customFormat="1" ht="17.25" customHeight="1">
      <c r="B76" s="289"/>
      <c r="C76" s="292" t="s">
        <v>938</v>
      </c>
      <c r="D76" s="292"/>
      <c r="E76" s="292"/>
      <c r="F76" s="292" t="s">
        <v>939</v>
      </c>
      <c r="G76" s="293"/>
      <c r="H76" s="292" t="s">
        <v>51</v>
      </c>
      <c r="I76" s="292" t="s">
        <v>54</v>
      </c>
      <c r="J76" s="292" t="s">
        <v>940</v>
      </c>
      <c r="K76" s="291"/>
    </row>
    <row r="77" s="1" customFormat="1" ht="17.25" customHeight="1">
      <c r="B77" s="289"/>
      <c r="C77" s="294" t="s">
        <v>941</v>
      </c>
      <c r="D77" s="294"/>
      <c r="E77" s="294"/>
      <c r="F77" s="295" t="s">
        <v>942</v>
      </c>
      <c r="G77" s="296"/>
      <c r="H77" s="294"/>
      <c r="I77" s="294"/>
      <c r="J77" s="294" t="s">
        <v>943</v>
      </c>
      <c r="K77" s="291"/>
    </row>
    <row r="78" s="1" customFormat="1" ht="5.25" customHeight="1">
      <c r="B78" s="289"/>
      <c r="C78" s="297"/>
      <c r="D78" s="297"/>
      <c r="E78" s="297"/>
      <c r="F78" s="297"/>
      <c r="G78" s="298"/>
      <c r="H78" s="297"/>
      <c r="I78" s="297"/>
      <c r="J78" s="297"/>
      <c r="K78" s="291"/>
    </row>
    <row r="79" s="1" customFormat="1" ht="15" customHeight="1">
      <c r="B79" s="289"/>
      <c r="C79" s="277" t="s">
        <v>50</v>
      </c>
      <c r="D79" s="299"/>
      <c r="E79" s="299"/>
      <c r="F79" s="300" t="s">
        <v>944</v>
      </c>
      <c r="G79" s="301"/>
      <c r="H79" s="277" t="s">
        <v>945</v>
      </c>
      <c r="I79" s="277" t="s">
        <v>946</v>
      </c>
      <c r="J79" s="277">
        <v>20</v>
      </c>
      <c r="K79" s="291"/>
    </row>
    <row r="80" s="1" customFormat="1" ht="15" customHeight="1">
      <c r="B80" s="289"/>
      <c r="C80" s="277" t="s">
        <v>947</v>
      </c>
      <c r="D80" s="277"/>
      <c r="E80" s="277"/>
      <c r="F80" s="300" t="s">
        <v>944</v>
      </c>
      <c r="G80" s="301"/>
      <c r="H80" s="277" t="s">
        <v>948</v>
      </c>
      <c r="I80" s="277" t="s">
        <v>946</v>
      </c>
      <c r="J80" s="277">
        <v>120</v>
      </c>
      <c r="K80" s="291"/>
    </row>
    <row r="81" s="1" customFormat="1" ht="15" customHeight="1">
      <c r="B81" s="302"/>
      <c r="C81" s="277" t="s">
        <v>949</v>
      </c>
      <c r="D81" s="277"/>
      <c r="E81" s="277"/>
      <c r="F81" s="300" t="s">
        <v>950</v>
      </c>
      <c r="G81" s="301"/>
      <c r="H81" s="277" t="s">
        <v>951</v>
      </c>
      <c r="I81" s="277" t="s">
        <v>946</v>
      </c>
      <c r="J81" s="277">
        <v>50</v>
      </c>
      <c r="K81" s="291"/>
    </row>
    <row r="82" s="1" customFormat="1" ht="15" customHeight="1">
      <c r="B82" s="302"/>
      <c r="C82" s="277" t="s">
        <v>952</v>
      </c>
      <c r="D82" s="277"/>
      <c r="E82" s="277"/>
      <c r="F82" s="300" t="s">
        <v>944</v>
      </c>
      <c r="G82" s="301"/>
      <c r="H82" s="277" t="s">
        <v>953</v>
      </c>
      <c r="I82" s="277" t="s">
        <v>954</v>
      </c>
      <c r="J82" s="277"/>
      <c r="K82" s="291"/>
    </row>
    <row r="83" s="1" customFormat="1" ht="15" customHeight="1">
      <c r="B83" s="302"/>
      <c r="C83" s="303" t="s">
        <v>955</v>
      </c>
      <c r="D83" s="303"/>
      <c r="E83" s="303"/>
      <c r="F83" s="304" t="s">
        <v>950</v>
      </c>
      <c r="G83" s="303"/>
      <c r="H83" s="303" t="s">
        <v>956</v>
      </c>
      <c r="I83" s="303" t="s">
        <v>946</v>
      </c>
      <c r="J83" s="303">
        <v>15</v>
      </c>
      <c r="K83" s="291"/>
    </row>
    <row r="84" s="1" customFormat="1" ht="15" customHeight="1">
      <c r="B84" s="302"/>
      <c r="C84" s="303" t="s">
        <v>957</v>
      </c>
      <c r="D84" s="303"/>
      <c r="E84" s="303"/>
      <c r="F84" s="304" t="s">
        <v>950</v>
      </c>
      <c r="G84" s="303"/>
      <c r="H84" s="303" t="s">
        <v>958</v>
      </c>
      <c r="I84" s="303" t="s">
        <v>946</v>
      </c>
      <c r="J84" s="303">
        <v>15</v>
      </c>
      <c r="K84" s="291"/>
    </row>
    <row r="85" s="1" customFormat="1" ht="15" customHeight="1">
      <c r="B85" s="302"/>
      <c r="C85" s="303" t="s">
        <v>959</v>
      </c>
      <c r="D85" s="303"/>
      <c r="E85" s="303"/>
      <c r="F85" s="304" t="s">
        <v>950</v>
      </c>
      <c r="G85" s="303"/>
      <c r="H85" s="303" t="s">
        <v>960</v>
      </c>
      <c r="I85" s="303" t="s">
        <v>946</v>
      </c>
      <c r="J85" s="303">
        <v>20</v>
      </c>
      <c r="K85" s="291"/>
    </row>
    <row r="86" s="1" customFormat="1" ht="15" customHeight="1">
      <c r="B86" s="302"/>
      <c r="C86" s="303" t="s">
        <v>961</v>
      </c>
      <c r="D86" s="303"/>
      <c r="E86" s="303"/>
      <c r="F86" s="304" t="s">
        <v>950</v>
      </c>
      <c r="G86" s="303"/>
      <c r="H86" s="303" t="s">
        <v>962</v>
      </c>
      <c r="I86" s="303" t="s">
        <v>946</v>
      </c>
      <c r="J86" s="303">
        <v>20</v>
      </c>
      <c r="K86" s="291"/>
    </row>
    <row r="87" s="1" customFormat="1" ht="15" customHeight="1">
      <c r="B87" s="302"/>
      <c r="C87" s="277" t="s">
        <v>963</v>
      </c>
      <c r="D87" s="277"/>
      <c r="E87" s="277"/>
      <c r="F87" s="300" t="s">
        <v>950</v>
      </c>
      <c r="G87" s="301"/>
      <c r="H87" s="277" t="s">
        <v>964</v>
      </c>
      <c r="I87" s="277" t="s">
        <v>946</v>
      </c>
      <c r="J87" s="277">
        <v>50</v>
      </c>
      <c r="K87" s="291"/>
    </row>
    <row r="88" s="1" customFormat="1" ht="15" customHeight="1">
      <c r="B88" s="302"/>
      <c r="C88" s="277" t="s">
        <v>965</v>
      </c>
      <c r="D88" s="277"/>
      <c r="E88" s="277"/>
      <c r="F88" s="300" t="s">
        <v>950</v>
      </c>
      <c r="G88" s="301"/>
      <c r="H88" s="277" t="s">
        <v>966</v>
      </c>
      <c r="I88" s="277" t="s">
        <v>946</v>
      </c>
      <c r="J88" s="277">
        <v>20</v>
      </c>
      <c r="K88" s="291"/>
    </row>
    <row r="89" s="1" customFormat="1" ht="15" customHeight="1">
      <c r="B89" s="302"/>
      <c r="C89" s="277" t="s">
        <v>967</v>
      </c>
      <c r="D89" s="277"/>
      <c r="E89" s="277"/>
      <c r="F89" s="300" t="s">
        <v>950</v>
      </c>
      <c r="G89" s="301"/>
      <c r="H89" s="277" t="s">
        <v>968</v>
      </c>
      <c r="I89" s="277" t="s">
        <v>946</v>
      </c>
      <c r="J89" s="277">
        <v>20</v>
      </c>
      <c r="K89" s="291"/>
    </row>
    <row r="90" s="1" customFormat="1" ht="15" customHeight="1">
      <c r="B90" s="302"/>
      <c r="C90" s="277" t="s">
        <v>969</v>
      </c>
      <c r="D90" s="277"/>
      <c r="E90" s="277"/>
      <c r="F90" s="300" t="s">
        <v>950</v>
      </c>
      <c r="G90" s="301"/>
      <c r="H90" s="277" t="s">
        <v>970</v>
      </c>
      <c r="I90" s="277" t="s">
        <v>946</v>
      </c>
      <c r="J90" s="277">
        <v>50</v>
      </c>
      <c r="K90" s="291"/>
    </row>
    <row r="91" s="1" customFormat="1" ht="15" customHeight="1">
      <c r="B91" s="302"/>
      <c r="C91" s="277" t="s">
        <v>971</v>
      </c>
      <c r="D91" s="277"/>
      <c r="E91" s="277"/>
      <c r="F91" s="300" t="s">
        <v>950</v>
      </c>
      <c r="G91" s="301"/>
      <c r="H91" s="277" t="s">
        <v>971</v>
      </c>
      <c r="I91" s="277" t="s">
        <v>946</v>
      </c>
      <c r="J91" s="277">
        <v>50</v>
      </c>
      <c r="K91" s="291"/>
    </row>
    <row r="92" s="1" customFormat="1" ht="15" customHeight="1">
      <c r="B92" s="302"/>
      <c r="C92" s="277" t="s">
        <v>972</v>
      </c>
      <c r="D92" s="277"/>
      <c r="E92" s="277"/>
      <c r="F92" s="300" t="s">
        <v>950</v>
      </c>
      <c r="G92" s="301"/>
      <c r="H92" s="277" t="s">
        <v>973</v>
      </c>
      <c r="I92" s="277" t="s">
        <v>946</v>
      </c>
      <c r="J92" s="277">
        <v>255</v>
      </c>
      <c r="K92" s="291"/>
    </row>
    <row r="93" s="1" customFormat="1" ht="15" customHeight="1">
      <c r="B93" s="302"/>
      <c r="C93" s="277" t="s">
        <v>974</v>
      </c>
      <c r="D93" s="277"/>
      <c r="E93" s="277"/>
      <c r="F93" s="300" t="s">
        <v>944</v>
      </c>
      <c r="G93" s="301"/>
      <c r="H93" s="277" t="s">
        <v>975</v>
      </c>
      <c r="I93" s="277" t="s">
        <v>976</v>
      </c>
      <c r="J93" s="277"/>
      <c r="K93" s="291"/>
    </row>
    <row r="94" s="1" customFormat="1" ht="15" customHeight="1">
      <c r="B94" s="302"/>
      <c r="C94" s="277" t="s">
        <v>977</v>
      </c>
      <c r="D94" s="277"/>
      <c r="E94" s="277"/>
      <c r="F94" s="300" t="s">
        <v>944</v>
      </c>
      <c r="G94" s="301"/>
      <c r="H94" s="277" t="s">
        <v>978</v>
      </c>
      <c r="I94" s="277" t="s">
        <v>979</v>
      </c>
      <c r="J94" s="277"/>
      <c r="K94" s="291"/>
    </row>
    <row r="95" s="1" customFormat="1" ht="15" customHeight="1">
      <c r="B95" s="302"/>
      <c r="C95" s="277" t="s">
        <v>980</v>
      </c>
      <c r="D95" s="277"/>
      <c r="E95" s="277"/>
      <c r="F95" s="300" t="s">
        <v>944</v>
      </c>
      <c r="G95" s="301"/>
      <c r="H95" s="277" t="s">
        <v>980</v>
      </c>
      <c r="I95" s="277" t="s">
        <v>979</v>
      </c>
      <c r="J95" s="277"/>
      <c r="K95" s="291"/>
    </row>
    <row r="96" s="1" customFormat="1" ht="15" customHeight="1">
      <c r="B96" s="302"/>
      <c r="C96" s="277" t="s">
        <v>35</v>
      </c>
      <c r="D96" s="277"/>
      <c r="E96" s="277"/>
      <c r="F96" s="300" t="s">
        <v>944</v>
      </c>
      <c r="G96" s="301"/>
      <c r="H96" s="277" t="s">
        <v>981</v>
      </c>
      <c r="I96" s="277" t="s">
        <v>979</v>
      </c>
      <c r="J96" s="277"/>
      <c r="K96" s="291"/>
    </row>
    <row r="97" s="1" customFormat="1" ht="15" customHeight="1">
      <c r="B97" s="302"/>
      <c r="C97" s="277" t="s">
        <v>45</v>
      </c>
      <c r="D97" s="277"/>
      <c r="E97" s="277"/>
      <c r="F97" s="300" t="s">
        <v>944</v>
      </c>
      <c r="G97" s="301"/>
      <c r="H97" s="277" t="s">
        <v>982</v>
      </c>
      <c r="I97" s="277" t="s">
        <v>979</v>
      </c>
      <c r="J97" s="277"/>
      <c r="K97" s="291"/>
    </row>
    <row r="98" s="1" customFormat="1" ht="15" customHeight="1">
      <c r="B98" s="305"/>
      <c r="C98" s="306"/>
      <c r="D98" s="306"/>
      <c r="E98" s="306"/>
      <c r="F98" s="306"/>
      <c r="G98" s="306"/>
      <c r="H98" s="306"/>
      <c r="I98" s="306"/>
      <c r="J98" s="306"/>
      <c r="K98" s="307"/>
    </row>
    <row r="99" s="1" customFormat="1" ht="18.75" customHeight="1">
      <c r="B99" s="308"/>
      <c r="C99" s="309"/>
      <c r="D99" s="309"/>
      <c r="E99" s="309"/>
      <c r="F99" s="309"/>
      <c r="G99" s="309"/>
      <c r="H99" s="309"/>
      <c r="I99" s="309"/>
      <c r="J99" s="309"/>
      <c r="K99" s="308"/>
    </row>
    <row r="100" s="1" customFormat="1" ht="18.75" customHeight="1">
      <c r="B100" s="285"/>
      <c r="C100" s="285"/>
      <c r="D100" s="285"/>
      <c r="E100" s="285"/>
      <c r="F100" s="285"/>
      <c r="G100" s="285"/>
      <c r="H100" s="285"/>
      <c r="I100" s="285"/>
      <c r="J100" s="285"/>
      <c r="K100" s="285"/>
    </row>
    <row r="101" s="1" customFormat="1" ht="7.5" customHeight="1">
      <c r="B101" s="286"/>
      <c r="C101" s="287"/>
      <c r="D101" s="287"/>
      <c r="E101" s="287"/>
      <c r="F101" s="287"/>
      <c r="G101" s="287"/>
      <c r="H101" s="287"/>
      <c r="I101" s="287"/>
      <c r="J101" s="287"/>
      <c r="K101" s="288"/>
    </row>
    <row r="102" s="1" customFormat="1" ht="45" customHeight="1">
      <c r="B102" s="289"/>
      <c r="C102" s="290" t="s">
        <v>983</v>
      </c>
      <c r="D102" s="290"/>
      <c r="E102" s="290"/>
      <c r="F102" s="290"/>
      <c r="G102" s="290"/>
      <c r="H102" s="290"/>
      <c r="I102" s="290"/>
      <c r="J102" s="290"/>
      <c r="K102" s="291"/>
    </row>
    <row r="103" s="1" customFormat="1" ht="17.25" customHeight="1">
      <c r="B103" s="289"/>
      <c r="C103" s="292" t="s">
        <v>938</v>
      </c>
      <c r="D103" s="292"/>
      <c r="E103" s="292"/>
      <c r="F103" s="292" t="s">
        <v>939</v>
      </c>
      <c r="G103" s="293"/>
      <c r="H103" s="292" t="s">
        <v>51</v>
      </c>
      <c r="I103" s="292" t="s">
        <v>54</v>
      </c>
      <c r="J103" s="292" t="s">
        <v>940</v>
      </c>
      <c r="K103" s="291"/>
    </row>
    <row r="104" s="1" customFormat="1" ht="17.25" customHeight="1">
      <c r="B104" s="289"/>
      <c r="C104" s="294" t="s">
        <v>941</v>
      </c>
      <c r="D104" s="294"/>
      <c r="E104" s="294"/>
      <c r="F104" s="295" t="s">
        <v>942</v>
      </c>
      <c r="G104" s="296"/>
      <c r="H104" s="294"/>
      <c r="I104" s="294"/>
      <c r="J104" s="294" t="s">
        <v>943</v>
      </c>
      <c r="K104" s="291"/>
    </row>
    <row r="105" s="1" customFormat="1" ht="5.25" customHeight="1">
      <c r="B105" s="289"/>
      <c r="C105" s="292"/>
      <c r="D105" s="292"/>
      <c r="E105" s="292"/>
      <c r="F105" s="292"/>
      <c r="G105" s="310"/>
      <c r="H105" s="292"/>
      <c r="I105" s="292"/>
      <c r="J105" s="292"/>
      <c r="K105" s="291"/>
    </row>
    <row r="106" s="1" customFormat="1" ht="15" customHeight="1">
      <c r="B106" s="289"/>
      <c r="C106" s="277" t="s">
        <v>50</v>
      </c>
      <c r="D106" s="299"/>
      <c r="E106" s="299"/>
      <c r="F106" s="300" t="s">
        <v>944</v>
      </c>
      <c r="G106" s="277"/>
      <c r="H106" s="277" t="s">
        <v>984</v>
      </c>
      <c r="I106" s="277" t="s">
        <v>946</v>
      </c>
      <c r="J106" s="277">
        <v>20</v>
      </c>
      <c r="K106" s="291"/>
    </row>
    <row r="107" s="1" customFormat="1" ht="15" customHeight="1">
      <c r="B107" s="289"/>
      <c r="C107" s="277" t="s">
        <v>947</v>
      </c>
      <c r="D107" s="277"/>
      <c r="E107" s="277"/>
      <c r="F107" s="300" t="s">
        <v>944</v>
      </c>
      <c r="G107" s="277"/>
      <c r="H107" s="277" t="s">
        <v>984</v>
      </c>
      <c r="I107" s="277" t="s">
        <v>946</v>
      </c>
      <c r="J107" s="277">
        <v>120</v>
      </c>
      <c r="K107" s="291"/>
    </row>
    <row r="108" s="1" customFormat="1" ht="15" customHeight="1">
      <c r="B108" s="302"/>
      <c r="C108" s="277" t="s">
        <v>949</v>
      </c>
      <c r="D108" s="277"/>
      <c r="E108" s="277"/>
      <c r="F108" s="300" t="s">
        <v>950</v>
      </c>
      <c r="G108" s="277"/>
      <c r="H108" s="277" t="s">
        <v>984</v>
      </c>
      <c r="I108" s="277" t="s">
        <v>946</v>
      </c>
      <c r="J108" s="277">
        <v>50</v>
      </c>
      <c r="K108" s="291"/>
    </row>
    <row r="109" s="1" customFormat="1" ht="15" customHeight="1">
      <c r="B109" s="302"/>
      <c r="C109" s="277" t="s">
        <v>952</v>
      </c>
      <c r="D109" s="277"/>
      <c r="E109" s="277"/>
      <c r="F109" s="300" t="s">
        <v>944</v>
      </c>
      <c r="G109" s="277"/>
      <c r="H109" s="277" t="s">
        <v>984</v>
      </c>
      <c r="I109" s="277" t="s">
        <v>954</v>
      </c>
      <c r="J109" s="277"/>
      <c r="K109" s="291"/>
    </row>
    <row r="110" s="1" customFormat="1" ht="15" customHeight="1">
      <c r="B110" s="302"/>
      <c r="C110" s="277" t="s">
        <v>963</v>
      </c>
      <c r="D110" s="277"/>
      <c r="E110" s="277"/>
      <c r="F110" s="300" t="s">
        <v>950</v>
      </c>
      <c r="G110" s="277"/>
      <c r="H110" s="277" t="s">
        <v>984</v>
      </c>
      <c r="I110" s="277" t="s">
        <v>946</v>
      </c>
      <c r="J110" s="277">
        <v>50</v>
      </c>
      <c r="K110" s="291"/>
    </row>
    <row r="111" s="1" customFormat="1" ht="15" customHeight="1">
      <c r="B111" s="302"/>
      <c r="C111" s="277" t="s">
        <v>971</v>
      </c>
      <c r="D111" s="277"/>
      <c r="E111" s="277"/>
      <c r="F111" s="300" t="s">
        <v>950</v>
      </c>
      <c r="G111" s="277"/>
      <c r="H111" s="277" t="s">
        <v>984</v>
      </c>
      <c r="I111" s="277" t="s">
        <v>946</v>
      </c>
      <c r="J111" s="277">
        <v>50</v>
      </c>
      <c r="K111" s="291"/>
    </row>
    <row r="112" s="1" customFormat="1" ht="15" customHeight="1">
      <c r="B112" s="302"/>
      <c r="C112" s="277" t="s">
        <v>969</v>
      </c>
      <c r="D112" s="277"/>
      <c r="E112" s="277"/>
      <c r="F112" s="300" t="s">
        <v>950</v>
      </c>
      <c r="G112" s="277"/>
      <c r="H112" s="277" t="s">
        <v>984</v>
      </c>
      <c r="I112" s="277" t="s">
        <v>946</v>
      </c>
      <c r="J112" s="277">
        <v>50</v>
      </c>
      <c r="K112" s="291"/>
    </row>
    <row r="113" s="1" customFormat="1" ht="15" customHeight="1">
      <c r="B113" s="302"/>
      <c r="C113" s="277" t="s">
        <v>50</v>
      </c>
      <c r="D113" s="277"/>
      <c r="E113" s="277"/>
      <c r="F113" s="300" t="s">
        <v>944</v>
      </c>
      <c r="G113" s="277"/>
      <c r="H113" s="277" t="s">
        <v>985</v>
      </c>
      <c r="I113" s="277" t="s">
        <v>946</v>
      </c>
      <c r="J113" s="277">
        <v>20</v>
      </c>
      <c r="K113" s="291"/>
    </row>
    <row r="114" s="1" customFormat="1" ht="15" customHeight="1">
      <c r="B114" s="302"/>
      <c r="C114" s="277" t="s">
        <v>986</v>
      </c>
      <c r="D114" s="277"/>
      <c r="E114" s="277"/>
      <c r="F114" s="300" t="s">
        <v>944</v>
      </c>
      <c r="G114" s="277"/>
      <c r="H114" s="277" t="s">
        <v>987</v>
      </c>
      <c r="I114" s="277" t="s">
        <v>946</v>
      </c>
      <c r="J114" s="277">
        <v>120</v>
      </c>
      <c r="K114" s="291"/>
    </row>
    <row r="115" s="1" customFormat="1" ht="15" customHeight="1">
      <c r="B115" s="302"/>
      <c r="C115" s="277" t="s">
        <v>35</v>
      </c>
      <c r="D115" s="277"/>
      <c r="E115" s="277"/>
      <c r="F115" s="300" t="s">
        <v>944</v>
      </c>
      <c r="G115" s="277"/>
      <c r="H115" s="277" t="s">
        <v>988</v>
      </c>
      <c r="I115" s="277" t="s">
        <v>979</v>
      </c>
      <c r="J115" s="277"/>
      <c r="K115" s="291"/>
    </row>
    <row r="116" s="1" customFormat="1" ht="15" customHeight="1">
      <c r="B116" s="302"/>
      <c r="C116" s="277" t="s">
        <v>45</v>
      </c>
      <c r="D116" s="277"/>
      <c r="E116" s="277"/>
      <c r="F116" s="300" t="s">
        <v>944</v>
      </c>
      <c r="G116" s="277"/>
      <c r="H116" s="277" t="s">
        <v>989</v>
      </c>
      <c r="I116" s="277" t="s">
        <v>979</v>
      </c>
      <c r="J116" s="277"/>
      <c r="K116" s="291"/>
    </row>
    <row r="117" s="1" customFormat="1" ht="15" customHeight="1">
      <c r="B117" s="302"/>
      <c r="C117" s="277" t="s">
        <v>54</v>
      </c>
      <c r="D117" s="277"/>
      <c r="E117" s="277"/>
      <c r="F117" s="300" t="s">
        <v>944</v>
      </c>
      <c r="G117" s="277"/>
      <c r="H117" s="277" t="s">
        <v>990</v>
      </c>
      <c r="I117" s="277" t="s">
        <v>991</v>
      </c>
      <c r="J117" s="277"/>
      <c r="K117" s="291"/>
    </row>
    <row r="118" s="1" customFormat="1" ht="15" customHeight="1">
      <c r="B118" s="305"/>
      <c r="C118" s="311"/>
      <c r="D118" s="311"/>
      <c r="E118" s="311"/>
      <c r="F118" s="311"/>
      <c r="G118" s="311"/>
      <c r="H118" s="311"/>
      <c r="I118" s="311"/>
      <c r="J118" s="311"/>
      <c r="K118" s="307"/>
    </row>
    <row r="119" s="1" customFormat="1" ht="18.75" customHeight="1">
      <c r="B119" s="312"/>
      <c r="C119" s="313"/>
      <c r="D119" s="313"/>
      <c r="E119" s="313"/>
      <c r="F119" s="314"/>
      <c r="G119" s="313"/>
      <c r="H119" s="313"/>
      <c r="I119" s="313"/>
      <c r="J119" s="313"/>
      <c r="K119" s="312"/>
    </row>
    <row r="120" s="1" customFormat="1" ht="18.75" customHeight="1">
      <c r="B120" s="285"/>
      <c r="C120" s="285"/>
      <c r="D120" s="285"/>
      <c r="E120" s="285"/>
      <c r="F120" s="285"/>
      <c r="G120" s="285"/>
      <c r="H120" s="285"/>
      <c r="I120" s="285"/>
      <c r="J120" s="285"/>
      <c r="K120" s="285"/>
    </row>
    <row r="121" s="1" customFormat="1" ht="7.5" customHeight="1">
      <c r="B121" s="315"/>
      <c r="C121" s="316"/>
      <c r="D121" s="316"/>
      <c r="E121" s="316"/>
      <c r="F121" s="316"/>
      <c r="G121" s="316"/>
      <c r="H121" s="316"/>
      <c r="I121" s="316"/>
      <c r="J121" s="316"/>
      <c r="K121" s="317"/>
    </row>
    <row r="122" s="1" customFormat="1" ht="45" customHeight="1">
      <c r="B122" s="318"/>
      <c r="C122" s="268" t="s">
        <v>992</v>
      </c>
      <c r="D122" s="268"/>
      <c r="E122" s="268"/>
      <c r="F122" s="268"/>
      <c r="G122" s="268"/>
      <c r="H122" s="268"/>
      <c r="I122" s="268"/>
      <c r="J122" s="268"/>
      <c r="K122" s="319"/>
    </row>
    <row r="123" s="1" customFormat="1" ht="17.25" customHeight="1">
      <c r="B123" s="320"/>
      <c r="C123" s="292" t="s">
        <v>938</v>
      </c>
      <c r="D123" s="292"/>
      <c r="E123" s="292"/>
      <c r="F123" s="292" t="s">
        <v>939</v>
      </c>
      <c r="G123" s="293"/>
      <c r="H123" s="292" t="s">
        <v>51</v>
      </c>
      <c r="I123" s="292" t="s">
        <v>54</v>
      </c>
      <c r="J123" s="292" t="s">
        <v>940</v>
      </c>
      <c r="K123" s="321"/>
    </row>
    <row r="124" s="1" customFormat="1" ht="17.25" customHeight="1">
      <c r="B124" s="320"/>
      <c r="C124" s="294" t="s">
        <v>941</v>
      </c>
      <c r="D124" s="294"/>
      <c r="E124" s="294"/>
      <c r="F124" s="295" t="s">
        <v>942</v>
      </c>
      <c r="G124" s="296"/>
      <c r="H124" s="294"/>
      <c r="I124" s="294"/>
      <c r="J124" s="294" t="s">
        <v>943</v>
      </c>
      <c r="K124" s="321"/>
    </row>
    <row r="125" s="1" customFormat="1" ht="5.25" customHeight="1">
      <c r="B125" s="322"/>
      <c r="C125" s="297"/>
      <c r="D125" s="297"/>
      <c r="E125" s="297"/>
      <c r="F125" s="297"/>
      <c r="G125" s="323"/>
      <c r="H125" s="297"/>
      <c r="I125" s="297"/>
      <c r="J125" s="297"/>
      <c r="K125" s="324"/>
    </row>
    <row r="126" s="1" customFormat="1" ht="15" customHeight="1">
      <c r="B126" s="322"/>
      <c r="C126" s="277" t="s">
        <v>947</v>
      </c>
      <c r="D126" s="299"/>
      <c r="E126" s="299"/>
      <c r="F126" s="300" t="s">
        <v>944</v>
      </c>
      <c r="G126" s="277"/>
      <c r="H126" s="277" t="s">
        <v>984</v>
      </c>
      <c r="I126" s="277" t="s">
        <v>946</v>
      </c>
      <c r="J126" s="277">
        <v>120</v>
      </c>
      <c r="K126" s="325"/>
    </row>
    <row r="127" s="1" customFormat="1" ht="15" customHeight="1">
      <c r="B127" s="322"/>
      <c r="C127" s="277" t="s">
        <v>993</v>
      </c>
      <c r="D127" s="277"/>
      <c r="E127" s="277"/>
      <c r="F127" s="300" t="s">
        <v>944</v>
      </c>
      <c r="G127" s="277"/>
      <c r="H127" s="277" t="s">
        <v>994</v>
      </c>
      <c r="I127" s="277" t="s">
        <v>946</v>
      </c>
      <c r="J127" s="277" t="s">
        <v>995</v>
      </c>
      <c r="K127" s="325"/>
    </row>
    <row r="128" s="1" customFormat="1" ht="15" customHeight="1">
      <c r="B128" s="322"/>
      <c r="C128" s="277" t="s">
        <v>892</v>
      </c>
      <c r="D128" s="277"/>
      <c r="E128" s="277"/>
      <c r="F128" s="300" t="s">
        <v>944</v>
      </c>
      <c r="G128" s="277"/>
      <c r="H128" s="277" t="s">
        <v>996</v>
      </c>
      <c r="I128" s="277" t="s">
        <v>946</v>
      </c>
      <c r="J128" s="277" t="s">
        <v>995</v>
      </c>
      <c r="K128" s="325"/>
    </row>
    <row r="129" s="1" customFormat="1" ht="15" customHeight="1">
      <c r="B129" s="322"/>
      <c r="C129" s="277" t="s">
        <v>955</v>
      </c>
      <c r="D129" s="277"/>
      <c r="E129" s="277"/>
      <c r="F129" s="300" t="s">
        <v>950</v>
      </c>
      <c r="G129" s="277"/>
      <c r="H129" s="277" t="s">
        <v>956</v>
      </c>
      <c r="I129" s="277" t="s">
        <v>946</v>
      </c>
      <c r="J129" s="277">
        <v>15</v>
      </c>
      <c r="K129" s="325"/>
    </row>
    <row r="130" s="1" customFormat="1" ht="15" customHeight="1">
      <c r="B130" s="322"/>
      <c r="C130" s="303" t="s">
        <v>957</v>
      </c>
      <c r="D130" s="303"/>
      <c r="E130" s="303"/>
      <c r="F130" s="304" t="s">
        <v>950</v>
      </c>
      <c r="G130" s="303"/>
      <c r="H130" s="303" t="s">
        <v>958</v>
      </c>
      <c r="I130" s="303" t="s">
        <v>946</v>
      </c>
      <c r="J130" s="303">
        <v>15</v>
      </c>
      <c r="K130" s="325"/>
    </row>
    <row r="131" s="1" customFormat="1" ht="15" customHeight="1">
      <c r="B131" s="322"/>
      <c r="C131" s="303" t="s">
        <v>959</v>
      </c>
      <c r="D131" s="303"/>
      <c r="E131" s="303"/>
      <c r="F131" s="304" t="s">
        <v>950</v>
      </c>
      <c r="G131" s="303"/>
      <c r="H131" s="303" t="s">
        <v>960</v>
      </c>
      <c r="I131" s="303" t="s">
        <v>946</v>
      </c>
      <c r="J131" s="303">
        <v>20</v>
      </c>
      <c r="K131" s="325"/>
    </row>
    <row r="132" s="1" customFormat="1" ht="15" customHeight="1">
      <c r="B132" s="322"/>
      <c r="C132" s="303" t="s">
        <v>961</v>
      </c>
      <c r="D132" s="303"/>
      <c r="E132" s="303"/>
      <c r="F132" s="304" t="s">
        <v>950</v>
      </c>
      <c r="G132" s="303"/>
      <c r="H132" s="303" t="s">
        <v>962</v>
      </c>
      <c r="I132" s="303" t="s">
        <v>946</v>
      </c>
      <c r="J132" s="303">
        <v>20</v>
      </c>
      <c r="K132" s="325"/>
    </row>
    <row r="133" s="1" customFormat="1" ht="15" customHeight="1">
      <c r="B133" s="322"/>
      <c r="C133" s="277" t="s">
        <v>949</v>
      </c>
      <c r="D133" s="277"/>
      <c r="E133" s="277"/>
      <c r="F133" s="300" t="s">
        <v>950</v>
      </c>
      <c r="G133" s="277"/>
      <c r="H133" s="277" t="s">
        <v>984</v>
      </c>
      <c r="I133" s="277" t="s">
        <v>946</v>
      </c>
      <c r="J133" s="277">
        <v>50</v>
      </c>
      <c r="K133" s="325"/>
    </row>
    <row r="134" s="1" customFormat="1" ht="15" customHeight="1">
      <c r="B134" s="322"/>
      <c r="C134" s="277" t="s">
        <v>963</v>
      </c>
      <c r="D134" s="277"/>
      <c r="E134" s="277"/>
      <c r="F134" s="300" t="s">
        <v>950</v>
      </c>
      <c r="G134" s="277"/>
      <c r="H134" s="277" t="s">
        <v>984</v>
      </c>
      <c r="I134" s="277" t="s">
        <v>946</v>
      </c>
      <c r="J134" s="277">
        <v>50</v>
      </c>
      <c r="K134" s="325"/>
    </row>
    <row r="135" s="1" customFormat="1" ht="15" customHeight="1">
      <c r="B135" s="322"/>
      <c r="C135" s="277" t="s">
        <v>969</v>
      </c>
      <c r="D135" s="277"/>
      <c r="E135" s="277"/>
      <c r="F135" s="300" t="s">
        <v>950</v>
      </c>
      <c r="G135" s="277"/>
      <c r="H135" s="277" t="s">
        <v>984</v>
      </c>
      <c r="I135" s="277" t="s">
        <v>946</v>
      </c>
      <c r="J135" s="277">
        <v>50</v>
      </c>
      <c r="K135" s="325"/>
    </row>
    <row r="136" s="1" customFormat="1" ht="15" customHeight="1">
      <c r="B136" s="322"/>
      <c r="C136" s="277" t="s">
        <v>971</v>
      </c>
      <c r="D136" s="277"/>
      <c r="E136" s="277"/>
      <c r="F136" s="300" t="s">
        <v>950</v>
      </c>
      <c r="G136" s="277"/>
      <c r="H136" s="277" t="s">
        <v>984</v>
      </c>
      <c r="I136" s="277" t="s">
        <v>946</v>
      </c>
      <c r="J136" s="277">
        <v>50</v>
      </c>
      <c r="K136" s="325"/>
    </row>
    <row r="137" s="1" customFormat="1" ht="15" customHeight="1">
      <c r="B137" s="322"/>
      <c r="C137" s="277" t="s">
        <v>972</v>
      </c>
      <c r="D137" s="277"/>
      <c r="E137" s="277"/>
      <c r="F137" s="300" t="s">
        <v>950</v>
      </c>
      <c r="G137" s="277"/>
      <c r="H137" s="277" t="s">
        <v>997</v>
      </c>
      <c r="I137" s="277" t="s">
        <v>946</v>
      </c>
      <c r="J137" s="277">
        <v>255</v>
      </c>
      <c r="K137" s="325"/>
    </row>
    <row r="138" s="1" customFormat="1" ht="15" customHeight="1">
      <c r="B138" s="322"/>
      <c r="C138" s="277" t="s">
        <v>974</v>
      </c>
      <c r="D138" s="277"/>
      <c r="E138" s="277"/>
      <c r="F138" s="300" t="s">
        <v>944</v>
      </c>
      <c r="G138" s="277"/>
      <c r="H138" s="277" t="s">
        <v>998</v>
      </c>
      <c r="I138" s="277" t="s">
        <v>976</v>
      </c>
      <c r="J138" s="277"/>
      <c r="K138" s="325"/>
    </row>
    <row r="139" s="1" customFormat="1" ht="15" customHeight="1">
      <c r="B139" s="322"/>
      <c r="C139" s="277" t="s">
        <v>977</v>
      </c>
      <c r="D139" s="277"/>
      <c r="E139" s="277"/>
      <c r="F139" s="300" t="s">
        <v>944</v>
      </c>
      <c r="G139" s="277"/>
      <c r="H139" s="277" t="s">
        <v>999</v>
      </c>
      <c r="I139" s="277" t="s">
        <v>979</v>
      </c>
      <c r="J139" s="277"/>
      <c r="K139" s="325"/>
    </row>
    <row r="140" s="1" customFormat="1" ht="15" customHeight="1">
      <c r="B140" s="322"/>
      <c r="C140" s="277" t="s">
        <v>980</v>
      </c>
      <c r="D140" s="277"/>
      <c r="E140" s="277"/>
      <c r="F140" s="300" t="s">
        <v>944</v>
      </c>
      <c r="G140" s="277"/>
      <c r="H140" s="277" t="s">
        <v>980</v>
      </c>
      <c r="I140" s="277" t="s">
        <v>979</v>
      </c>
      <c r="J140" s="277"/>
      <c r="K140" s="325"/>
    </row>
    <row r="141" s="1" customFormat="1" ht="15" customHeight="1">
      <c r="B141" s="322"/>
      <c r="C141" s="277" t="s">
        <v>35</v>
      </c>
      <c r="D141" s="277"/>
      <c r="E141" s="277"/>
      <c r="F141" s="300" t="s">
        <v>944</v>
      </c>
      <c r="G141" s="277"/>
      <c r="H141" s="277" t="s">
        <v>1000</v>
      </c>
      <c r="I141" s="277" t="s">
        <v>979</v>
      </c>
      <c r="J141" s="277"/>
      <c r="K141" s="325"/>
    </row>
    <row r="142" s="1" customFormat="1" ht="15" customHeight="1">
      <c r="B142" s="322"/>
      <c r="C142" s="277" t="s">
        <v>1001</v>
      </c>
      <c r="D142" s="277"/>
      <c r="E142" s="277"/>
      <c r="F142" s="300" t="s">
        <v>944</v>
      </c>
      <c r="G142" s="277"/>
      <c r="H142" s="277" t="s">
        <v>1002</v>
      </c>
      <c r="I142" s="277" t="s">
        <v>979</v>
      </c>
      <c r="J142" s="277"/>
      <c r="K142" s="325"/>
    </row>
    <row r="143" s="1" customFormat="1" ht="15" customHeight="1">
      <c r="B143" s="326"/>
      <c r="C143" s="327"/>
      <c r="D143" s="327"/>
      <c r="E143" s="327"/>
      <c r="F143" s="327"/>
      <c r="G143" s="327"/>
      <c r="H143" s="327"/>
      <c r="I143" s="327"/>
      <c r="J143" s="327"/>
      <c r="K143" s="328"/>
    </row>
    <row r="144" s="1" customFormat="1" ht="18.75" customHeight="1">
      <c r="B144" s="313"/>
      <c r="C144" s="313"/>
      <c r="D144" s="313"/>
      <c r="E144" s="313"/>
      <c r="F144" s="314"/>
      <c r="G144" s="313"/>
      <c r="H144" s="313"/>
      <c r="I144" s="313"/>
      <c r="J144" s="313"/>
      <c r="K144" s="313"/>
    </row>
    <row r="145" s="1" customFormat="1" ht="18.75" customHeight="1">
      <c r="B145" s="285"/>
      <c r="C145" s="285"/>
      <c r="D145" s="285"/>
      <c r="E145" s="285"/>
      <c r="F145" s="285"/>
      <c r="G145" s="285"/>
      <c r="H145" s="285"/>
      <c r="I145" s="285"/>
      <c r="J145" s="285"/>
      <c r="K145" s="285"/>
    </row>
    <row r="146" s="1" customFormat="1" ht="7.5" customHeight="1">
      <c r="B146" s="286"/>
      <c r="C146" s="287"/>
      <c r="D146" s="287"/>
      <c r="E146" s="287"/>
      <c r="F146" s="287"/>
      <c r="G146" s="287"/>
      <c r="H146" s="287"/>
      <c r="I146" s="287"/>
      <c r="J146" s="287"/>
      <c r="K146" s="288"/>
    </row>
    <row r="147" s="1" customFormat="1" ht="45" customHeight="1">
      <c r="B147" s="289"/>
      <c r="C147" s="290" t="s">
        <v>1003</v>
      </c>
      <c r="D147" s="290"/>
      <c r="E147" s="290"/>
      <c r="F147" s="290"/>
      <c r="G147" s="290"/>
      <c r="H147" s="290"/>
      <c r="I147" s="290"/>
      <c r="J147" s="290"/>
      <c r="K147" s="291"/>
    </row>
    <row r="148" s="1" customFormat="1" ht="17.25" customHeight="1">
      <c r="B148" s="289"/>
      <c r="C148" s="292" t="s">
        <v>938</v>
      </c>
      <c r="D148" s="292"/>
      <c r="E148" s="292"/>
      <c r="F148" s="292" t="s">
        <v>939</v>
      </c>
      <c r="G148" s="293"/>
      <c r="H148" s="292" t="s">
        <v>51</v>
      </c>
      <c r="I148" s="292" t="s">
        <v>54</v>
      </c>
      <c r="J148" s="292" t="s">
        <v>940</v>
      </c>
      <c r="K148" s="291"/>
    </row>
    <row r="149" s="1" customFormat="1" ht="17.25" customHeight="1">
      <c r="B149" s="289"/>
      <c r="C149" s="294" t="s">
        <v>941</v>
      </c>
      <c r="D149" s="294"/>
      <c r="E149" s="294"/>
      <c r="F149" s="295" t="s">
        <v>942</v>
      </c>
      <c r="G149" s="296"/>
      <c r="H149" s="294"/>
      <c r="I149" s="294"/>
      <c r="J149" s="294" t="s">
        <v>943</v>
      </c>
      <c r="K149" s="291"/>
    </row>
    <row r="150" s="1" customFormat="1" ht="5.25" customHeight="1">
      <c r="B150" s="302"/>
      <c r="C150" s="297"/>
      <c r="D150" s="297"/>
      <c r="E150" s="297"/>
      <c r="F150" s="297"/>
      <c r="G150" s="298"/>
      <c r="H150" s="297"/>
      <c r="I150" s="297"/>
      <c r="J150" s="297"/>
      <c r="K150" s="325"/>
    </row>
    <row r="151" s="1" customFormat="1" ht="15" customHeight="1">
      <c r="B151" s="302"/>
      <c r="C151" s="329" t="s">
        <v>947</v>
      </c>
      <c r="D151" s="277"/>
      <c r="E151" s="277"/>
      <c r="F151" s="330" t="s">
        <v>944</v>
      </c>
      <c r="G151" s="277"/>
      <c r="H151" s="329" t="s">
        <v>984</v>
      </c>
      <c r="I151" s="329" t="s">
        <v>946</v>
      </c>
      <c r="J151" s="329">
        <v>120</v>
      </c>
      <c r="K151" s="325"/>
    </row>
    <row r="152" s="1" customFormat="1" ht="15" customHeight="1">
      <c r="B152" s="302"/>
      <c r="C152" s="329" t="s">
        <v>993</v>
      </c>
      <c r="D152" s="277"/>
      <c r="E152" s="277"/>
      <c r="F152" s="330" t="s">
        <v>944</v>
      </c>
      <c r="G152" s="277"/>
      <c r="H152" s="329" t="s">
        <v>1004</v>
      </c>
      <c r="I152" s="329" t="s">
        <v>946</v>
      </c>
      <c r="J152" s="329" t="s">
        <v>995</v>
      </c>
      <c r="K152" s="325"/>
    </row>
    <row r="153" s="1" customFormat="1" ht="15" customHeight="1">
      <c r="B153" s="302"/>
      <c r="C153" s="329" t="s">
        <v>892</v>
      </c>
      <c r="D153" s="277"/>
      <c r="E153" s="277"/>
      <c r="F153" s="330" t="s">
        <v>944</v>
      </c>
      <c r="G153" s="277"/>
      <c r="H153" s="329" t="s">
        <v>1005</v>
      </c>
      <c r="I153" s="329" t="s">
        <v>946</v>
      </c>
      <c r="J153" s="329" t="s">
        <v>995</v>
      </c>
      <c r="K153" s="325"/>
    </row>
    <row r="154" s="1" customFormat="1" ht="15" customHeight="1">
      <c r="B154" s="302"/>
      <c r="C154" s="329" t="s">
        <v>949</v>
      </c>
      <c r="D154" s="277"/>
      <c r="E154" s="277"/>
      <c r="F154" s="330" t="s">
        <v>950</v>
      </c>
      <c r="G154" s="277"/>
      <c r="H154" s="329" t="s">
        <v>984</v>
      </c>
      <c r="I154" s="329" t="s">
        <v>946</v>
      </c>
      <c r="J154" s="329">
        <v>50</v>
      </c>
      <c r="K154" s="325"/>
    </row>
    <row r="155" s="1" customFormat="1" ht="15" customHeight="1">
      <c r="B155" s="302"/>
      <c r="C155" s="329" t="s">
        <v>952</v>
      </c>
      <c r="D155" s="277"/>
      <c r="E155" s="277"/>
      <c r="F155" s="330" t="s">
        <v>944</v>
      </c>
      <c r="G155" s="277"/>
      <c r="H155" s="329" t="s">
        <v>984</v>
      </c>
      <c r="I155" s="329" t="s">
        <v>954</v>
      </c>
      <c r="J155" s="329"/>
      <c r="K155" s="325"/>
    </row>
    <row r="156" s="1" customFormat="1" ht="15" customHeight="1">
      <c r="B156" s="302"/>
      <c r="C156" s="329" t="s">
        <v>963</v>
      </c>
      <c r="D156" s="277"/>
      <c r="E156" s="277"/>
      <c r="F156" s="330" t="s">
        <v>950</v>
      </c>
      <c r="G156" s="277"/>
      <c r="H156" s="329" t="s">
        <v>984</v>
      </c>
      <c r="I156" s="329" t="s">
        <v>946</v>
      </c>
      <c r="J156" s="329">
        <v>50</v>
      </c>
      <c r="K156" s="325"/>
    </row>
    <row r="157" s="1" customFormat="1" ht="15" customHeight="1">
      <c r="B157" s="302"/>
      <c r="C157" s="329" t="s">
        <v>971</v>
      </c>
      <c r="D157" s="277"/>
      <c r="E157" s="277"/>
      <c r="F157" s="330" t="s">
        <v>950</v>
      </c>
      <c r="G157" s="277"/>
      <c r="H157" s="329" t="s">
        <v>984</v>
      </c>
      <c r="I157" s="329" t="s">
        <v>946</v>
      </c>
      <c r="J157" s="329">
        <v>50</v>
      </c>
      <c r="K157" s="325"/>
    </row>
    <row r="158" s="1" customFormat="1" ht="15" customHeight="1">
      <c r="B158" s="302"/>
      <c r="C158" s="329" t="s">
        <v>969</v>
      </c>
      <c r="D158" s="277"/>
      <c r="E158" s="277"/>
      <c r="F158" s="330" t="s">
        <v>950</v>
      </c>
      <c r="G158" s="277"/>
      <c r="H158" s="329" t="s">
        <v>984</v>
      </c>
      <c r="I158" s="329" t="s">
        <v>946</v>
      </c>
      <c r="J158" s="329">
        <v>50</v>
      </c>
      <c r="K158" s="325"/>
    </row>
    <row r="159" s="1" customFormat="1" ht="15" customHeight="1">
      <c r="B159" s="302"/>
      <c r="C159" s="329" t="s">
        <v>90</v>
      </c>
      <c r="D159" s="277"/>
      <c r="E159" s="277"/>
      <c r="F159" s="330" t="s">
        <v>944</v>
      </c>
      <c r="G159" s="277"/>
      <c r="H159" s="329" t="s">
        <v>1006</v>
      </c>
      <c r="I159" s="329" t="s">
        <v>946</v>
      </c>
      <c r="J159" s="329" t="s">
        <v>1007</v>
      </c>
      <c r="K159" s="325"/>
    </row>
    <row r="160" s="1" customFormat="1" ht="15" customHeight="1">
      <c r="B160" s="302"/>
      <c r="C160" s="329" t="s">
        <v>1008</v>
      </c>
      <c r="D160" s="277"/>
      <c r="E160" s="277"/>
      <c r="F160" s="330" t="s">
        <v>944</v>
      </c>
      <c r="G160" s="277"/>
      <c r="H160" s="329" t="s">
        <v>1009</v>
      </c>
      <c r="I160" s="329" t="s">
        <v>979</v>
      </c>
      <c r="J160" s="329"/>
      <c r="K160" s="325"/>
    </row>
    <row r="161" s="1" customFormat="1" ht="15" customHeight="1">
      <c r="B161" s="331"/>
      <c r="C161" s="332"/>
      <c r="D161" s="332"/>
      <c r="E161" s="332"/>
      <c r="F161" s="332"/>
      <c r="G161" s="332"/>
      <c r="H161" s="332"/>
      <c r="I161" s="332"/>
      <c r="J161" s="332"/>
      <c r="K161" s="333"/>
    </row>
    <row r="162" s="1" customFormat="1" ht="18.75" customHeight="1">
      <c r="B162" s="313"/>
      <c r="C162" s="323"/>
      <c r="D162" s="323"/>
      <c r="E162" s="323"/>
      <c r="F162" s="334"/>
      <c r="G162" s="323"/>
      <c r="H162" s="323"/>
      <c r="I162" s="323"/>
      <c r="J162" s="323"/>
      <c r="K162" s="313"/>
    </row>
    <row r="163" s="1" customFormat="1" ht="18.75" customHeight="1">
      <c r="B163" s="313"/>
      <c r="C163" s="323"/>
      <c r="D163" s="323"/>
      <c r="E163" s="323"/>
      <c r="F163" s="334"/>
      <c r="G163" s="323"/>
      <c r="H163" s="323"/>
      <c r="I163" s="323"/>
      <c r="J163" s="323"/>
      <c r="K163" s="313"/>
    </row>
    <row r="164" s="1" customFormat="1" ht="18.75" customHeight="1">
      <c r="B164" s="313"/>
      <c r="C164" s="323"/>
      <c r="D164" s="323"/>
      <c r="E164" s="323"/>
      <c r="F164" s="334"/>
      <c r="G164" s="323"/>
      <c r="H164" s="323"/>
      <c r="I164" s="323"/>
      <c r="J164" s="323"/>
      <c r="K164" s="313"/>
    </row>
    <row r="165" s="1" customFormat="1" ht="18.75" customHeight="1">
      <c r="B165" s="313"/>
      <c r="C165" s="323"/>
      <c r="D165" s="323"/>
      <c r="E165" s="323"/>
      <c r="F165" s="334"/>
      <c r="G165" s="323"/>
      <c r="H165" s="323"/>
      <c r="I165" s="323"/>
      <c r="J165" s="323"/>
      <c r="K165" s="313"/>
    </row>
    <row r="166" s="1" customFormat="1" ht="18.75" customHeight="1">
      <c r="B166" s="313"/>
      <c r="C166" s="323"/>
      <c r="D166" s="323"/>
      <c r="E166" s="323"/>
      <c r="F166" s="334"/>
      <c r="G166" s="323"/>
      <c r="H166" s="323"/>
      <c r="I166" s="323"/>
      <c r="J166" s="323"/>
      <c r="K166" s="313"/>
    </row>
    <row r="167" s="1" customFormat="1" ht="18.75" customHeight="1">
      <c r="B167" s="313"/>
      <c r="C167" s="323"/>
      <c r="D167" s="323"/>
      <c r="E167" s="323"/>
      <c r="F167" s="334"/>
      <c r="G167" s="323"/>
      <c r="H167" s="323"/>
      <c r="I167" s="323"/>
      <c r="J167" s="323"/>
      <c r="K167" s="313"/>
    </row>
    <row r="168" s="1" customFormat="1" ht="18.75" customHeight="1">
      <c r="B168" s="313"/>
      <c r="C168" s="323"/>
      <c r="D168" s="323"/>
      <c r="E168" s="323"/>
      <c r="F168" s="334"/>
      <c r="G168" s="323"/>
      <c r="H168" s="323"/>
      <c r="I168" s="323"/>
      <c r="J168" s="323"/>
      <c r="K168" s="313"/>
    </row>
    <row r="169" s="1" customFormat="1" ht="18.75" customHeight="1">
      <c r="B169" s="285"/>
      <c r="C169" s="285"/>
      <c r="D169" s="285"/>
      <c r="E169" s="285"/>
      <c r="F169" s="285"/>
      <c r="G169" s="285"/>
      <c r="H169" s="285"/>
      <c r="I169" s="285"/>
      <c r="J169" s="285"/>
      <c r="K169" s="285"/>
    </row>
    <row r="170" s="1" customFormat="1" ht="7.5" customHeight="1">
      <c r="B170" s="264"/>
      <c r="C170" s="265"/>
      <c r="D170" s="265"/>
      <c r="E170" s="265"/>
      <c r="F170" s="265"/>
      <c r="G170" s="265"/>
      <c r="H170" s="265"/>
      <c r="I170" s="265"/>
      <c r="J170" s="265"/>
      <c r="K170" s="266"/>
    </row>
    <row r="171" s="1" customFormat="1" ht="45" customHeight="1">
      <c r="B171" s="267"/>
      <c r="C171" s="268" t="s">
        <v>1010</v>
      </c>
      <c r="D171" s="268"/>
      <c r="E171" s="268"/>
      <c r="F171" s="268"/>
      <c r="G171" s="268"/>
      <c r="H171" s="268"/>
      <c r="I171" s="268"/>
      <c r="J171" s="268"/>
      <c r="K171" s="269"/>
    </row>
    <row r="172" s="1" customFormat="1" ht="17.25" customHeight="1">
      <c r="B172" s="267"/>
      <c r="C172" s="292" t="s">
        <v>938</v>
      </c>
      <c r="D172" s="292"/>
      <c r="E172" s="292"/>
      <c r="F172" s="292" t="s">
        <v>939</v>
      </c>
      <c r="G172" s="335"/>
      <c r="H172" s="336" t="s">
        <v>51</v>
      </c>
      <c r="I172" s="336" t="s">
        <v>54</v>
      </c>
      <c r="J172" s="292" t="s">
        <v>940</v>
      </c>
      <c r="K172" s="269"/>
    </row>
    <row r="173" s="1" customFormat="1" ht="17.25" customHeight="1">
      <c r="B173" s="270"/>
      <c r="C173" s="294" t="s">
        <v>941</v>
      </c>
      <c r="D173" s="294"/>
      <c r="E173" s="294"/>
      <c r="F173" s="295" t="s">
        <v>942</v>
      </c>
      <c r="G173" s="337"/>
      <c r="H173" s="338"/>
      <c r="I173" s="338"/>
      <c r="J173" s="294" t="s">
        <v>943</v>
      </c>
      <c r="K173" s="272"/>
    </row>
    <row r="174" s="1" customFormat="1" ht="5.25" customHeight="1">
      <c r="B174" s="302"/>
      <c r="C174" s="297"/>
      <c r="D174" s="297"/>
      <c r="E174" s="297"/>
      <c r="F174" s="297"/>
      <c r="G174" s="298"/>
      <c r="H174" s="297"/>
      <c r="I174" s="297"/>
      <c r="J174" s="297"/>
      <c r="K174" s="325"/>
    </row>
    <row r="175" s="1" customFormat="1" ht="15" customHeight="1">
      <c r="B175" s="302"/>
      <c r="C175" s="277" t="s">
        <v>947</v>
      </c>
      <c r="D175" s="277"/>
      <c r="E175" s="277"/>
      <c r="F175" s="300" t="s">
        <v>944</v>
      </c>
      <c r="G175" s="277"/>
      <c r="H175" s="277" t="s">
        <v>984</v>
      </c>
      <c r="I175" s="277" t="s">
        <v>946</v>
      </c>
      <c r="J175" s="277">
        <v>120</v>
      </c>
      <c r="K175" s="325"/>
    </row>
    <row r="176" s="1" customFormat="1" ht="15" customHeight="1">
      <c r="B176" s="302"/>
      <c r="C176" s="277" t="s">
        <v>993</v>
      </c>
      <c r="D176" s="277"/>
      <c r="E176" s="277"/>
      <c r="F176" s="300" t="s">
        <v>944</v>
      </c>
      <c r="G176" s="277"/>
      <c r="H176" s="277" t="s">
        <v>994</v>
      </c>
      <c r="I176" s="277" t="s">
        <v>946</v>
      </c>
      <c r="J176" s="277" t="s">
        <v>995</v>
      </c>
      <c r="K176" s="325"/>
    </row>
    <row r="177" s="1" customFormat="1" ht="15" customHeight="1">
      <c r="B177" s="302"/>
      <c r="C177" s="277" t="s">
        <v>892</v>
      </c>
      <c r="D177" s="277"/>
      <c r="E177" s="277"/>
      <c r="F177" s="300" t="s">
        <v>944</v>
      </c>
      <c r="G177" s="277"/>
      <c r="H177" s="277" t="s">
        <v>1011</v>
      </c>
      <c r="I177" s="277" t="s">
        <v>946</v>
      </c>
      <c r="J177" s="277" t="s">
        <v>995</v>
      </c>
      <c r="K177" s="325"/>
    </row>
    <row r="178" s="1" customFormat="1" ht="15" customHeight="1">
      <c r="B178" s="302"/>
      <c r="C178" s="277" t="s">
        <v>949</v>
      </c>
      <c r="D178" s="277"/>
      <c r="E178" s="277"/>
      <c r="F178" s="300" t="s">
        <v>950</v>
      </c>
      <c r="G178" s="277"/>
      <c r="H178" s="277" t="s">
        <v>1011</v>
      </c>
      <c r="I178" s="277" t="s">
        <v>946</v>
      </c>
      <c r="J178" s="277">
        <v>50</v>
      </c>
      <c r="K178" s="325"/>
    </row>
    <row r="179" s="1" customFormat="1" ht="15" customHeight="1">
      <c r="B179" s="302"/>
      <c r="C179" s="277" t="s">
        <v>952</v>
      </c>
      <c r="D179" s="277"/>
      <c r="E179" s="277"/>
      <c r="F179" s="300" t="s">
        <v>944</v>
      </c>
      <c r="G179" s="277"/>
      <c r="H179" s="277" t="s">
        <v>1011</v>
      </c>
      <c r="I179" s="277" t="s">
        <v>954</v>
      </c>
      <c r="J179" s="277"/>
      <c r="K179" s="325"/>
    </row>
    <row r="180" s="1" customFormat="1" ht="15" customHeight="1">
      <c r="B180" s="302"/>
      <c r="C180" s="277" t="s">
        <v>963</v>
      </c>
      <c r="D180" s="277"/>
      <c r="E180" s="277"/>
      <c r="F180" s="300" t="s">
        <v>950</v>
      </c>
      <c r="G180" s="277"/>
      <c r="H180" s="277" t="s">
        <v>1011</v>
      </c>
      <c r="I180" s="277" t="s">
        <v>946</v>
      </c>
      <c r="J180" s="277">
        <v>50</v>
      </c>
      <c r="K180" s="325"/>
    </row>
    <row r="181" s="1" customFormat="1" ht="15" customHeight="1">
      <c r="B181" s="302"/>
      <c r="C181" s="277" t="s">
        <v>971</v>
      </c>
      <c r="D181" s="277"/>
      <c r="E181" s="277"/>
      <c r="F181" s="300" t="s">
        <v>950</v>
      </c>
      <c r="G181" s="277"/>
      <c r="H181" s="277" t="s">
        <v>1011</v>
      </c>
      <c r="I181" s="277" t="s">
        <v>946</v>
      </c>
      <c r="J181" s="277">
        <v>50</v>
      </c>
      <c r="K181" s="325"/>
    </row>
    <row r="182" s="1" customFormat="1" ht="15" customHeight="1">
      <c r="B182" s="302"/>
      <c r="C182" s="277" t="s">
        <v>969</v>
      </c>
      <c r="D182" s="277"/>
      <c r="E182" s="277"/>
      <c r="F182" s="300" t="s">
        <v>950</v>
      </c>
      <c r="G182" s="277"/>
      <c r="H182" s="277" t="s">
        <v>1011</v>
      </c>
      <c r="I182" s="277" t="s">
        <v>946</v>
      </c>
      <c r="J182" s="277">
        <v>50</v>
      </c>
      <c r="K182" s="325"/>
    </row>
    <row r="183" s="1" customFormat="1" ht="15" customHeight="1">
      <c r="B183" s="302"/>
      <c r="C183" s="277" t="s">
        <v>97</v>
      </c>
      <c r="D183" s="277"/>
      <c r="E183" s="277"/>
      <c r="F183" s="300" t="s">
        <v>944</v>
      </c>
      <c r="G183" s="277"/>
      <c r="H183" s="277" t="s">
        <v>1012</v>
      </c>
      <c r="I183" s="277" t="s">
        <v>1013</v>
      </c>
      <c r="J183" s="277"/>
      <c r="K183" s="325"/>
    </row>
    <row r="184" s="1" customFormat="1" ht="15" customHeight="1">
      <c r="B184" s="302"/>
      <c r="C184" s="277" t="s">
        <v>54</v>
      </c>
      <c r="D184" s="277"/>
      <c r="E184" s="277"/>
      <c r="F184" s="300" t="s">
        <v>944</v>
      </c>
      <c r="G184" s="277"/>
      <c r="H184" s="277" t="s">
        <v>1014</v>
      </c>
      <c r="I184" s="277" t="s">
        <v>1015</v>
      </c>
      <c r="J184" s="277">
        <v>1</v>
      </c>
      <c r="K184" s="325"/>
    </row>
    <row r="185" s="1" customFormat="1" ht="15" customHeight="1">
      <c r="B185" s="302"/>
      <c r="C185" s="277" t="s">
        <v>50</v>
      </c>
      <c r="D185" s="277"/>
      <c r="E185" s="277"/>
      <c r="F185" s="300" t="s">
        <v>944</v>
      </c>
      <c r="G185" s="277"/>
      <c r="H185" s="277" t="s">
        <v>1016</v>
      </c>
      <c r="I185" s="277" t="s">
        <v>946</v>
      </c>
      <c r="J185" s="277">
        <v>20</v>
      </c>
      <c r="K185" s="325"/>
    </row>
    <row r="186" s="1" customFormat="1" ht="15" customHeight="1">
      <c r="B186" s="302"/>
      <c r="C186" s="277" t="s">
        <v>51</v>
      </c>
      <c r="D186" s="277"/>
      <c r="E186" s="277"/>
      <c r="F186" s="300" t="s">
        <v>944</v>
      </c>
      <c r="G186" s="277"/>
      <c r="H186" s="277" t="s">
        <v>1017</v>
      </c>
      <c r="I186" s="277" t="s">
        <v>946</v>
      </c>
      <c r="J186" s="277">
        <v>255</v>
      </c>
      <c r="K186" s="325"/>
    </row>
    <row r="187" s="1" customFormat="1" ht="15" customHeight="1">
      <c r="B187" s="302"/>
      <c r="C187" s="277" t="s">
        <v>98</v>
      </c>
      <c r="D187" s="277"/>
      <c r="E187" s="277"/>
      <c r="F187" s="300" t="s">
        <v>944</v>
      </c>
      <c r="G187" s="277"/>
      <c r="H187" s="277" t="s">
        <v>908</v>
      </c>
      <c r="I187" s="277" t="s">
        <v>946</v>
      </c>
      <c r="J187" s="277">
        <v>10</v>
      </c>
      <c r="K187" s="325"/>
    </row>
    <row r="188" s="1" customFormat="1" ht="15" customHeight="1">
      <c r="B188" s="302"/>
      <c r="C188" s="277" t="s">
        <v>99</v>
      </c>
      <c r="D188" s="277"/>
      <c r="E188" s="277"/>
      <c r="F188" s="300" t="s">
        <v>944</v>
      </c>
      <c r="G188" s="277"/>
      <c r="H188" s="277" t="s">
        <v>1018</v>
      </c>
      <c r="I188" s="277" t="s">
        <v>979</v>
      </c>
      <c r="J188" s="277"/>
      <c r="K188" s="325"/>
    </row>
    <row r="189" s="1" customFormat="1" ht="15" customHeight="1">
      <c r="B189" s="302"/>
      <c r="C189" s="277" t="s">
        <v>1019</v>
      </c>
      <c r="D189" s="277"/>
      <c r="E189" s="277"/>
      <c r="F189" s="300" t="s">
        <v>944</v>
      </c>
      <c r="G189" s="277"/>
      <c r="H189" s="277" t="s">
        <v>1020</v>
      </c>
      <c r="I189" s="277" t="s">
        <v>979</v>
      </c>
      <c r="J189" s="277"/>
      <c r="K189" s="325"/>
    </row>
    <row r="190" s="1" customFormat="1" ht="15" customHeight="1">
      <c r="B190" s="302"/>
      <c r="C190" s="277" t="s">
        <v>1008</v>
      </c>
      <c r="D190" s="277"/>
      <c r="E190" s="277"/>
      <c r="F190" s="300" t="s">
        <v>944</v>
      </c>
      <c r="G190" s="277"/>
      <c r="H190" s="277" t="s">
        <v>1021</v>
      </c>
      <c r="I190" s="277" t="s">
        <v>979</v>
      </c>
      <c r="J190" s="277"/>
      <c r="K190" s="325"/>
    </row>
    <row r="191" s="1" customFormat="1" ht="15" customHeight="1">
      <c r="B191" s="302"/>
      <c r="C191" s="277" t="s">
        <v>101</v>
      </c>
      <c r="D191" s="277"/>
      <c r="E191" s="277"/>
      <c r="F191" s="300" t="s">
        <v>950</v>
      </c>
      <c r="G191" s="277"/>
      <c r="H191" s="277" t="s">
        <v>1022</v>
      </c>
      <c r="I191" s="277" t="s">
        <v>946</v>
      </c>
      <c r="J191" s="277">
        <v>50</v>
      </c>
      <c r="K191" s="325"/>
    </row>
    <row r="192" s="1" customFormat="1" ht="15" customHeight="1">
      <c r="B192" s="302"/>
      <c r="C192" s="277" t="s">
        <v>1023</v>
      </c>
      <c r="D192" s="277"/>
      <c r="E192" s="277"/>
      <c r="F192" s="300" t="s">
        <v>950</v>
      </c>
      <c r="G192" s="277"/>
      <c r="H192" s="277" t="s">
        <v>1024</v>
      </c>
      <c r="I192" s="277" t="s">
        <v>1025</v>
      </c>
      <c r="J192" s="277"/>
      <c r="K192" s="325"/>
    </row>
    <row r="193" s="1" customFormat="1" ht="15" customHeight="1">
      <c r="B193" s="302"/>
      <c r="C193" s="277" t="s">
        <v>1026</v>
      </c>
      <c r="D193" s="277"/>
      <c r="E193" s="277"/>
      <c r="F193" s="300" t="s">
        <v>950</v>
      </c>
      <c r="G193" s="277"/>
      <c r="H193" s="277" t="s">
        <v>1027</v>
      </c>
      <c r="I193" s="277" t="s">
        <v>1025</v>
      </c>
      <c r="J193" s="277"/>
      <c r="K193" s="325"/>
    </row>
    <row r="194" s="1" customFormat="1" ht="15" customHeight="1">
      <c r="B194" s="302"/>
      <c r="C194" s="277" t="s">
        <v>1028</v>
      </c>
      <c r="D194" s="277"/>
      <c r="E194" s="277"/>
      <c r="F194" s="300" t="s">
        <v>950</v>
      </c>
      <c r="G194" s="277"/>
      <c r="H194" s="277" t="s">
        <v>1029</v>
      </c>
      <c r="I194" s="277" t="s">
        <v>1025</v>
      </c>
      <c r="J194" s="277"/>
      <c r="K194" s="325"/>
    </row>
    <row r="195" s="1" customFormat="1" ht="15" customHeight="1">
      <c r="B195" s="302"/>
      <c r="C195" s="339" t="s">
        <v>1030</v>
      </c>
      <c r="D195" s="277"/>
      <c r="E195" s="277"/>
      <c r="F195" s="300" t="s">
        <v>950</v>
      </c>
      <c r="G195" s="277"/>
      <c r="H195" s="277" t="s">
        <v>1031</v>
      </c>
      <c r="I195" s="277" t="s">
        <v>1032</v>
      </c>
      <c r="J195" s="340" t="s">
        <v>1033</v>
      </c>
      <c r="K195" s="325"/>
    </row>
    <row r="196" s="1" customFormat="1" ht="15" customHeight="1">
      <c r="B196" s="302"/>
      <c r="C196" s="339" t="s">
        <v>39</v>
      </c>
      <c r="D196" s="277"/>
      <c r="E196" s="277"/>
      <c r="F196" s="300" t="s">
        <v>944</v>
      </c>
      <c r="G196" s="277"/>
      <c r="H196" s="274" t="s">
        <v>1034</v>
      </c>
      <c r="I196" s="277" t="s">
        <v>1035</v>
      </c>
      <c r="J196" s="277"/>
      <c r="K196" s="325"/>
    </row>
    <row r="197" s="1" customFormat="1" ht="15" customHeight="1">
      <c r="B197" s="302"/>
      <c r="C197" s="339" t="s">
        <v>1036</v>
      </c>
      <c r="D197" s="277"/>
      <c r="E197" s="277"/>
      <c r="F197" s="300" t="s">
        <v>944</v>
      </c>
      <c r="G197" s="277"/>
      <c r="H197" s="277" t="s">
        <v>1037</v>
      </c>
      <c r="I197" s="277" t="s">
        <v>979</v>
      </c>
      <c r="J197" s="277"/>
      <c r="K197" s="325"/>
    </row>
    <row r="198" s="1" customFormat="1" ht="15" customHeight="1">
      <c r="B198" s="302"/>
      <c r="C198" s="339" t="s">
        <v>1038</v>
      </c>
      <c r="D198" s="277"/>
      <c r="E198" s="277"/>
      <c r="F198" s="300" t="s">
        <v>944</v>
      </c>
      <c r="G198" s="277"/>
      <c r="H198" s="277" t="s">
        <v>1039</v>
      </c>
      <c r="I198" s="277" t="s">
        <v>979</v>
      </c>
      <c r="J198" s="277"/>
      <c r="K198" s="325"/>
    </row>
    <row r="199" s="1" customFormat="1" ht="15" customHeight="1">
      <c r="B199" s="302"/>
      <c r="C199" s="339" t="s">
        <v>1040</v>
      </c>
      <c r="D199" s="277"/>
      <c r="E199" s="277"/>
      <c r="F199" s="300" t="s">
        <v>950</v>
      </c>
      <c r="G199" s="277"/>
      <c r="H199" s="277" t="s">
        <v>1041</v>
      </c>
      <c r="I199" s="277" t="s">
        <v>979</v>
      </c>
      <c r="J199" s="277"/>
      <c r="K199" s="325"/>
    </row>
    <row r="200" s="1" customFormat="1" ht="15" customHeight="1">
      <c r="B200" s="331"/>
      <c r="C200" s="341"/>
      <c r="D200" s="332"/>
      <c r="E200" s="332"/>
      <c r="F200" s="332"/>
      <c r="G200" s="332"/>
      <c r="H200" s="332"/>
      <c r="I200" s="332"/>
      <c r="J200" s="332"/>
      <c r="K200" s="333"/>
    </row>
    <row r="201" s="1" customFormat="1" ht="18.75" customHeight="1">
      <c r="B201" s="313"/>
      <c r="C201" s="323"/>
      <c r="D201" s="323"/>
      <c r="E201" s="323"/>
      <c r="F201" s="334"/>
      <c r="G201" s="323"/>
      <c r="H201" s="323"/>
      <c r="I201" s="323"/>
      <c r="J201" s="323"/>
      <c r="K201" s="313"/>
    </row>
    <row r="202" s="1" customFormat="1" ht="18.75" customHeight="1">
      <c r="B202" s="285"/>
      <c r="C202" s="285"/>
      <c r="D202" s="285"/>
      <c r="E202" s="285"/>
      <c r="F202" s="285"/>
      <c r="G202" s="285"/>
      <c r="H202" s="285"/>
      <c r="I202" s="285"/>
      <c r="J202" s="285"/>
      <c r="K202" s="285"/>
    </row>
    <row r="203" s="1" customFormat="1">
      <c r="B203" s="264"/>
      <c r="C203" s="265"/>
      <c r="D203" s="265"/>
      <c r="E203" s="265"/>
      <c r="F203" s="265"/>
      <c r="G203" s="265"/>
      <c r="H203" s="265"/>
      <c r="I203" s="265"/>
      <c r="J203" s="265"/>
      <c r="K203" s="266"/>
    </row>
    <row r="204" s="1" customFormat="1" ht="21" customHeight="1">
      <c r="B204" s="267"/>
      <c r="C204" s="268" t="s">
        <v>1042</v>
      </c>
      <c r="D204" s="268"/>
      <c r="E204" s="268"/>
      <c r="F204" s="268"/>
      <c r="G204" s="268"/>
      <c r="H204" s="268"/>
      <c r="I204" s="268"/>
      <c r="J204" s="268"/>
      <c r="K204" s="269"/>
    </row>
    <row r="205" s="1" customFormat="1" ht="25.5" customHeight="1">
      <c r="B205" s="267"/>
      <c r="C205" s="342" t="s">
        <v>1043</v>
      </c>
      <c r="D205" s="342"/>
      <c r="E205" s="342"/>
      <c r="F205" s="342" t="s">
        <v>1044</v>
      </c>
      <c r="G205" s="343"/>
      <c r="H205" s="342" t="s">
        <v>1045</v>
      </c>
      <c r="I205" s="342"/>
      <c r="J205" s="342"/>
      <c r="K205" s="269"/>
    </row>
    <row r="206" s="1" customFormat="1" ht="5.25" customHeight="1">
      <c r="B206" s="302"/>
      <c r="C206" s="297"/>
      <c r="D206" s="297"/>
      <c r="E206" s="297"/>
      <c r="F206" s="297"/>
      <c r="G206" s="323"/>
      <c r="H206" s="297"/>
      <c r="I206" s="297"/>
      <c r="J206" s="297"/>
      <c r="K206" s="325"/>
    </row>
    <row r="207" s="1" customFormat="1" ht="15" customHeight="1">
      <c r="B207" s="302"/>
      <c r="C207" s="277" t="s">
        <v>1035</v>
      </c>
      <c r="D207" s="277"/>
      <c r="E207" s="277"/>
      <c r="F207" s="300" t="s">
        <v>40</v>
      </c>
      <c r="G207" s="277"/>
      <c r="H207" s="277" t="s">
        <v>1046</v>
      </c>
      <c r="I207" s="277"/>
      <c r="J207" s="277"/>
      <c r="K207" s="325"/>
    </row>
    <row r="208" s="1" customFormat="1" ht="15" customHeight="1">
      <c r="B208" s="302"/>
      <c r="C208" s="277"/>
      <c r="D208" s="277"/>
      <c r="E208" s="277"/>
      <c r="F208" s="300" t="s">
        <v>41</v>
      </c>
      <c r="G208" s="277"/>
      <c r="H208" s="277" t="s">
        <v>1047</v>
      </c>
      <c r="I208" s="277"/>
      <c r="J208" s="277"/>
      <c r="K208" s="325"/>
    </row>
    <row r="209" s="1" customFormat="1" ht="15" customHeight="1">
      <c r="B209" s="302"/>
      <c r="C209" s="277"/>
      <c r="D209" s="277"/>
      <c r="E209" s="277"/>
      <c r="F209" s="300" t="s">
        <v>44</v>
      </c>
      <c r="G209" s="277"/>
      <c r="H209" s="277" t="s">
        <v>1048</v>
      </c>
      <c r="I209" s="277"/>
      <c r="J209" s="277"/>
      <c r="K209" s="325"/>
    </row>
    <row r="210" s="1" customFormat="1" ht="15" customHeight="1">
      <c r="B210" s="302"/>
      <c r="C210" s="277"/>
      <c r="D210" s="277"/>
      <c r="E210" s="277"/>
      <c r="F210" s="300" t="s">
        <v>42</v>
      </c>
      <c r="G210" s="277"/>
      <c r="H210" s="277" t="s">
        <v>1049</v>
      </c>
      <c r="I210" s="277"/>
      <c r="J210" s="277"/>
      <c r="K210" s="325"/>
    </row>
    <row r="211" s="1" customFormat="1" ht="15" customHeight="1">
      <c r="B211" s="302"/>
      <c r="C211" s="277"/>
      <c r="D211" s="277"/>
      <c r="E211" s="277"/>
      <c r="F211" s="300" t="s">
        <v>43</v>
      </c>
      <c r="G211" s="277"/>
      <c r="H211" s="277" t="s">
        <v>1050</v>
      </c>
      <c r="I211" s="277"/>
      <c r="J211" s="277"/>
      <c r="K211" s="325"/>
    </row>
    <row r="212" s="1" customFormat="1" ht="15" customHeight="1">
      <c r="B212" s="302"/>
      <c r="C212" s="277"/>
      <c r="D212" s="277"/>
      <c r="E212" s="277"/>
      <c r="F212" s="300"/>
      <c r="G212" s="277"/>
      <c r="H212" s="277"/>
      <c r="I212" s="277"/>
      <c r="J212" s="277"/>
      <c r="K212" s="325"/>
    </row>
    <row r="213" s="1" customFormat="1" ht="15" customHeight="1">
      <c r="B213" s="302"/>
      <c r="C213" s="277" t="s">
        <v>991</v>
      </c>
      <c r="D213" s="277"/>
      <c r="E213" s="277"/>
      <c r="F213" s="300" t="s">
        <v>76</v>
      </c>
      <c r="G213" s="277"/>
      <c r="H213" s="277" t="s">
        <v>1051</v>
      </c>
      <c r="I213" s="277"/>
      <c r="J213" s="277"/>
      <c r="K213" s="325"/>
    </row>
    <row r="214" s="1" customFormat="1" ht="15" customHeight="1">
      <c r="B214" s="302"/>
      <c r="C214" s="277"/>
      <c r="D214" s="277"/>
      <c r="E214" s="277"/>
      <c r="F214" s="300" t="s">
        <v>890</v>
      </c>
      <c r="G214" s="277"/>
      <c r="H214" s="277" t="s">
        <v>891</v>
      </c>
      <c r="I214" s="277"/>
      <c r="J214" s="277"/>
      <c r="K214" s="325"/>
    </row>
    <row r="215" s="1" customFormat="1" ht="15" customHeight="1">
      <c r="B215" s="302"/>
      <c r="C215" s="277"/>
      <c r="D215" s="277"/>
      <c r="E215" s="277"/>
      <c r="F215" s="300" t="s">
        <v>888</v>
      </c>
      <c r="G215" s="277"/>
      <c r="H215" s="277" t="s">
        <v>1052</v>
      </c>
      <c r="I215" s="277"/>
      <c r="J215" s="277"/>
      <c r="K215" s="325"/>
    </row>
    <row r="216" s="1" customFormat="1" ht="15" customHeight="1">
      <c r="B216" s="344"/>
      <c r="C216" s="277"/>
      <c r="D216" s="277"/>
      <c r="E216" s="277"/>
      <c r="F216" s="300" t="s">
        <v>83</v>
      </c>
      <c r="G216" s="339"/>
      <c r="H216" s="329" t="s">
        <v>84</v>
      </c>
      <c r="I216" s="329"/>
      <c r="J216" s="329"/>
      <c r="K216" s="345"/>
    </row>
    <row r="217" s="1" customFormat="1" ht="15" customHeight="1">
      <c r="B217" s="344"/>
      <c r="C217" s="277"/>
      <c r="D217" s="277"/>
      <c r="E217" s="277"/>
      <c r="F217" s="300" t="s">
        <v>630</v>
      </c>
      <c r="G217" s="339"/>
      <c r="H217" s="329" t="s">
        <v>1053</v>
      </c>
      <c r="I217" s="329"/>
      <c r="J217" s="329"/>
      <c r="K217" s="345"/>
    </row>
    <row r="218" s="1" customFormat="1" ht="15" customHeight="1">
      <c r="B218" s="344"/>
      <c r="C218" s="277"/>
      <c r="D218" s="277"/>
      <c r="E218" s="277"/>
      <c r="F218" s="300"/>
      <c r="G218" s="339"/>
      <c r="H218" s="329"/>
      <c r="I218" s="329"/>
      <c r="J218" s="329"/>
      <c r="K218" s="345"/>
    </row>
    <row r="219" s="1" customFormat="1" ht="15" customHeight="1">
      <c r="B219" s="344"/>
      <c r="C219" s="277" t="s">
        <v>1015</v>
      </c>
      <c r="D219" s="277"/>
      <c r="E219" s="277"/>
      <c r="F219" s="300">
        <v>1</v>
      </c>
      <c r="G219" s="339"/>
      <c r="H219" s="329" t="s">
        <v>1054</v>
      </c>
      <c r="I219" s="329"/>
      <c r="J219" s="329"/>
      <c r="K219" s="345"/>
    </row>
    <row r="220" s="1" customFormat="1" ht="15" customHeight="1">
      <c r="B220" s="344"/>
      <c r="C220" s="277"/>
      <c r="D220" s="277"/>
      <c r="E220" s="277"/>
      <c r="F220" s="300">
        <v>2</v>
      </c>
      <c r="G220" s="339"/>
      <c r="H220" s="329" t="s">
        <v>1055</v>
      </c>
      <c r="I220" s="329"/>
      <c r="J220" s="329"/>
      <c r="K220" s="345"/>
    </row>
    <row r="221" s="1" customFormat="1" ht="15" customHeight="1">
      <c r="B221" s="344"/>
      <c r="C221" s="277"/>
      <c r="D221" s="277"/>
      <c r="E221" s="277"/>
      <c r="F221" s="300">
        <v>3</v>
      </c>
      <c r="G221" s="339"/>
      <c r="H221" s="329" t="s">
        <v>1056</v>
      </c>
      <c r="I221" s="329"/>
      <c r="J221" s="329"/>
      <c r="K221" s="345"/>
    </row>
    <row r="222" s="1" customFormat="1" ht="15" customHeight="1">
      <c r="B222" s="344"/>
      <c r="C222" s="277"/>
      <c r="D222" s="277"/>
      <c r="E222" s="277"/>
      <c r="F222" s="300">
        <v>4</v>
      </c>
      <c r="G222" s="339"/>
      <c r="H222" s="329" t="s">
        <v>1057</v>
      </c>
      <c r="I222" s="329"/>
      <c r="J222" s="329"/>
      <c r="K222" s="345"/>
    </row>
    <row r="223" s="1" customFormat="1" ht="12.75" customHeight="1">
      <c r="B223" s="346"/>
      <c r="C223" s="347"/>
      <c r="D223" s="347"/>
      <c r="E223" s="347"/>
      <c r="F223" s="347"/>
      <c r="G223" s="347"/>
      <c r="H223" s="347"/>
      <c r="I223" s="347"/>
      <c r="J223" s="347"/>
      <c r="K223" s="348"/>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Zaplatílek Radek, Ing.</dc:creator>
  <cp:lastModifiedBy>Zaplatílek Radek, Ing.</cp:lastModifiedBy>
  <dcterms:created xsi:type="dcterms:W3CDTF">2020-07-27T08:47:14Z</dcterms:created>
  <dcterms:modified xsi:type="dcterms:W3CDTF">2020-07-27T08:47:18Z</dcterms:modified>
</cp:coreProperties>
</file>